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oard of Directors\Board Documents\May 5 2023 Virtual Meeting\"/>
    </mc:Choice>
  </mc:AlternateContent>
  <xr:revisionPtr revIDLastSave="0" documentId="13_ncr:1_{C9F6B1FF-97A5-4B82-952B-AE6E4DF5C46B}" xr6:coauthVersionLast="47" xr6:coauthVersionMax="47" xr10:uidLastSave="{00000000-0000-0000-0000-000000000000}"/>
  <bookViews>
    <workbookView xWindow="-120" yWindow="-120" windowWidth="29040" windowHeight="15840" activeTab="2" xr2:uid="{3CCD370E-147F-4576-9767-1D5FF1041547}"/>
  </bookViews>
  <sheets>
    <sheet name="FY23 Balance Sheet" sheetId="3" r:id="rId1"/>
    <sheet name="FY23 At a Glance" sheetId="8" r:id="rId2"/>
    <sheet name="FY23 Programs" sheetId="1" r:id="rId3"/>
    <sheet name="FY23 Grants" sheetId="12" r:id="rId4"/>
  </sheets>
  <definedNames>
    <definedName name="_xlnm.Print_Area" localSheetId="1">'FY23 At a Glance'!$A$1:$H$81</definedName>
    <definedName name="_xlnm.Print_Area" localSheetId="2">'FY23 Programs'!$A$1:$J$142</definedName>
    <definedName name="_xlnm.Print_Titles" localSheetId="2">'FY23 Programs'!$1:$4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0" i="1" l="1"/>
  <c r="E139" i="1"/>
  <c r="E11" i="3" l="1"/>
  <c r="D11" i="3"/>
  <c r="J35" i="12"/>
  <c r="J53" i="12"/>
  <c r="J13" i="1"/>
  <c r="D140" i="1"/>
  <c r="D139" i="1"/>
  <c r="F127" i="1"/>
  <c r="F126" i="1"/>
  <c r="F125" i="1"/>
  <c r="F122" i="1"/>
  <c r="F121" i="1"/>
  <c r="F120" i="1"/>
  <c r="F123" i="1" s="1"/>
  <c r="F117" i="1"/>
  <c r="F116" i="1"/>
  <c r="F115" i="1"/>
  <c r="F118" i="1" s="1"/>
  <c r="F112" i="1"/>
  <c r="F111" i="1"/>
  <c r="F110" i="1"/>
  <c r="F107" i="1"/>
  <c r="F106" i="1"/>
  <c r="F108" i="1" s="1"/>
  <c r="F103" i="1"/>
  <c r="F102" i="1"/>
  <c r="F99" i="1"/>
  <c r="F98" i="1"/>
  <c r="F97" i="1"/>
  <c r="F94" i="1"/>
  <c r="F93" i="1"/>
  <c r="F92" i="1"/>
  <c r="F89" i="1"/>
  <c r="F88" i="1"/>
  <c r="F87" i="1"/>
  <c r="F84" i="1"/>
  <c r="F83" i="1"/>
  <c r="F82" i="1"/>
  <c r="F78" i="1"/>
  <c r="F77" i="1"/>
  <c r="F76" i="1"/>
  <c r="F79" i="1" s="1"/>
  <c r="F73" i="1"/>
  <c r="F72" i="1"/>
  <c r="F71" i="1"/>
  <c r="F68" i="1"/>
  <c r="F67" i="1"/>
  <c r="F66" i="1"/>
  <c r="F63" i="1"/>
  <c r="F62" i="1"/>
  <c r="F61" i="1"/>
  <c r="F58" i="1"/>
  <c r="F57" i="1"/>
  <c r="F56" i="1"/>
  <c r="F59" i="1" s="1"/>
  <c r="F53" i="1"/>
  <c r="F52" i="1"/>
  <c r="F51" i="1"/>
  <c r="F48" i="1"/>
  <c r="F47" i="1"/>
  <c r="F46" i="1"/>
  <c r="F43" i="1"/>
  <c r="F42" i="1"/>
  <c r="F41" i="1"/>
  <c r="F38" i="1"/>
  <c r="F37" i="1"/>
  <c r="F36" i="1"/>
  <c r="F35" i="1"/>
  <c r="F32" i="1"/>
  <c r="F31" i="1"/>
  <c r="F30" i="1"/>
  <c r="F27" i="1"/>
  <c r="F26" i="1"/>
  <c r="F28" i="1" s="1"/>
  <c r="F23" i="1"/>
  <c r="F22" i="1"/>
  <c r="F21" i="1"/>
  <c r="F18" i="1"/>
  <c r="F17" i="1"/>
  <c r="F16" i="1"/>
  <c r="F19" i="1" s="1"/>
  <c r="F12" i="1"/>
  <c r="F11" i="1"/>
  <c r="F10" i="1"/>
  <c r="F7" i="1"/>
  <c r="F6" i="1"/>
  <c r="D46" i="8"/>
  <c r="N59" i="12"/>
  <c r="N58" i="12"/>
  <c r="N57" i="12"/>
  <c r="F49" i="1" l="1"/>
  <c r="F90" i="1"/>
  <c r="F8" i="1"/>
  <c r="F113" i="1"/>
  <c r="F44" i="1"/>
  <c r="F64" i="1"/>
  <c r="F104" i="1"/>
  <c r="F128" i="1"/>
  <c r="F39" i="1"/>
  <c r="F69" i="1"/>
  <c r="F33" i="1"/>
  <c r="F14" i="1"/>
  <c r="F74" i="1"/>
  <c r="F95" i="1"/>
  <c r="F100" i="1"/>
  <c r="F24" i="1"/>
  <c r="F85" i="1"/>
  <c r="F54" i="1"/>
  <c r="I138" i="1"/>
  <c r="I140" i="1"/>
  <c r="I14" i="1"/>
  <c r="B11" i="3" l="1"/>
  <c r="G138" i="1"/>
  <c r="D138" i="1"/>
  <c r="H69" i="12"/>
  <c r="H70" i="12"/>
  <c r="H71" i="12"/>
  <c r="K53" i="12"/>
  <c r="D41" i="12"/>
  <c r="H72" i="12" l="1"/>
  <c r="H35" i="12"/>
  <c r="H53" i="12" l="1"/>
  <c r="D53" i="12"/>
  <c r="K71" i="12"/>
  <c r="K70" i="12"/>
  <c r="K69" i="12"/>
  <c r="I139" i="1"/>
  <c r="F66" i="12"/>
  <c r="F50" i="12"/>
  <c r="F51" i="12"/>
  <c r="N51" i="12" s="1"/>
  <c r="F52" i="12"/>
  <c r="F38" i="12"/>
  <c r="F39" i="12"/>
  <c r="N39" i="12" s="1"/>
  <c r="F40" i="12"/>
  <c r="N40" i="12" s="1"/>
  <c r="F14" i="12"/>
  <c r="F15" i="12"/>
  <c r="F16" i="12"/>
  <c r="F17" i="12" s="1"/>
  <c r="N52" i="12"/>
  <c r="L50" i="12"/>
  <c r="L51" i="12"/>
  <c r="L52" i="12"/>
  <c r="L44" i="12"/>
  <c r="L45" i="12"/>
  <c r="L46" i="12"/>
  <c r="L47" i="12"/>
  <c r="L38" i="12"/>
  <c r="L41" i="12" s="1"/>
  <c r="L39" i="12"/>
  <c r="L40" i="12"/>
  <c r="L26" i="12"/>
  <c r="L27" i="12"/>
  <c r="L28" i="12"/>
  <c r="N14" i="12"/>
  <c r="N15" i="12"/>
  <c r="N16" i="12"/>
  <c r="L14" i="12"/>
  <c r="L15" i="12"/>
  <c r="L16" i="12"/>
  <c r="F41" i="12" l="1"/>
  <c r="N38" i="12"/>
  <c r="N41" i="12" s="1"/>
  <c r="F53" i="12"/>
  <c r="N50" i="12"/>
  <c r="N53" i="12" s="1"/>
  <c r="L53" i="12"/>
  <c r="E138" i="1"/>
  <c r="H29" i="12"/>
  <c r="E29" i="12"/>
  <c r="F28" i="12"/>
  <c r="F27" i="12"/>
  <c r="N27" i="12" s="1"/>
  <c r="J29" i="12"/>
  <c r="F26" i="12"/>
  <c r="F29" i="12" l="1"/>
  <c r="E141" i="1"/>
  <c r="D29" i="12"/>
  <c r="K29" i="12"/>
  <c r="N28" i="12"/>
  <c r="N26" i="12"/>
  <c r="H30" i="3"/>
  <c r="L29" i="12" l="1"/>
  <c r="N29" i="12"/>
  <c r="K60" i="12"/>
  <c r="E71" i="12"/>
  <c r="E70" i="12"/>
  <c r="E69" i="12"/>
  <c r="K35" i="12" l="1"/>
  <c r="K72" i="12"/>
  <c r="K47" i="12"/>
  <c r="E35" i="12"/>
  <c r="L34" i="12"/>
  <c r="F34" i="12"/>
  <c r="N34" i="12" s="1"/>
  <c r="L33" i="12"/>
  <c r="D35" i="12"/>
  <c r="L32" i="12"/>
  <c r="F32" i="12"/>
  <c r="L35" i="12" l="1"/>
  <c r="N32" i="12"/>
  <c r="F33" i="12"/>
  <c r="N33" i="12" s="1"/>
  <c r="F35" i="12" l="1"/>
  <c r="N35" i="12"/>
  <c r="J83" i="1" l="1"/>
  <c r="J84" i="1"/>
  <c r="D58" i="12" l="1"/>
  <c r="D59" i="12"/>
  <c r="G140" i="1" l="1"/>
  <c r="G139" i="1"/>
  <c r="G59" i="1"/>
  <c r="D134" i="1"/>
  <c r="D49" i="8"/>
  <c r="D59" i="8"/>
  <c r="D58" i="8"/>
  <c r="H68" i="12" l="1"/>
  <c r="H67" i="12"/>
  <c r="E68" i="12"/>
  <c r="F68" i="12"/>
  <c r="E72" i="12" l="1"/>
  <c r="I19" i="3"/>
  <c r="I18" i="3"/>
  <c r="I17" i="3"/>
  <c r="F73" i="12"/>
  <c r="K66" i="12"/>
  <c r="J66" i="12"/>
  <c r="H66" i="12"/>
  <c r="E66" i="12"/>
  <c r="N65" i="12"/>
  <c r="L65" i="12"/>
  <c r="D65" i="12"/>
  <c r="N64" i="12"/>
  <c r="L64" i="12"/>
  <c r="D64" i="12"/>
  <c r="N63" i="12"/>
  <c r="L63" i="12"/>
  <c r="D63" i="12"/>
  <c r="F59" i="12"/>
  <c r="J47" i="12"/>
  <c r="E47" i="12"/>
  <c r="F46" i="12"/>
  <c r="N46" i="12" s="1"/>
  <c r="K11" i="12"/>
  <c r="H11" i="12"/>
  <c r="F11" i="12"/>
  <c r="E11" i="12"/>
  <c r="D11" i="12"/>
  <c r="N10" i="12"/>
  <c r="J10" i="12"/>
  <c r="N9" i="12"/>
  <c r="J9" i="12"/>
  <c r="N8" i="12"/>
  <c r="J8" i="12"/>
  <c r="J69" i="12" s="1"/>
  <c r="H60" i="12"/>
  <c r="E60" i="12"/>
  <c r="L59" i="12"/>
  <c r="L58" i="12"/>
  <c r="L57" i="12"/>
  <c r="F57" i="12"/>
  <c r="K23" i="12"/>
  <c r="J23" i="12"/>
  <c r="E23" i="12"/>
  <c r="L22" i="12"/>
  <c r="D22" i="12"/>
  <c r="L21" i="12"/>
  <c r="H23" i="12"/>
  <c r="D21" i="12"/>
  <c r="L20" i="12"/>
  <c r="D20" i="12"/>
  <c r="H49" i="1"/>
  <c r="J70" i="12" l="1"/>
  <c r="H18" i="3" s="1"/>
  <c r="J18" i="3" s="1"/>
  <c r="J71" i="12"/>
  <c r="H19" i="3" s="1"/>
  <c r="J19" i="3" s="1"/>
  <c r="D69" i="12"/>
  <c r="F21" i="12"/>
  <c r="N21" i="12" s="1"/>
  <c r="D70" i="12"/>
  <c r="D71" i="12"/>
  <c r="J72" i="12"/>
  <c r="H17" i="3"/>
  <c r="J17" i="3" s="1"/>
  <c r="L9" i="12"/>
  <c r="L70" i="12" s="1"/>
  <c r="L10" i="12"/>
  <c r="L71" i="12" s="1"/>
  <c r="F22" i="12"/>
  <c r="H47" i="12"/>
  <c r="D47" i="12"/>
  <c r="D66" i="12"/>
  <c r="F20" i="12"/>
  <c r="D60" i="12"/>
  <c r="L66" i="12"/>
  <c r="N66" i="12"/>
  <c r="G19" i="3"/>
  <c r="G17" i="3"/>
  <c r="F45" i="12"/>
  <c r="J11" i="12"/>
  <c r="L60" i="12"/>
  <c r="N11" i="12"/>
  <c r="F44" i="12"/>
  <c r="L8" i="12"/>
  <c r="L69" i="12" s="1"/>
  <c r="D23" i="12"/>
  <c r="L23" i="12"/>
  <c r="F58" i="12"/>
  <c r="L72" i="12" l="1"/>
  <c r="H20" i="3"/>
  <c r="F70" i="12"/>
  <c r="N20" i="12"/>
  <c r="F69" i="12"/>
  <c r="N22" i="12"/>
  <c r="N71" i="12" s="1"/>
  <c r="F71" i="12"/>
  <c r="N60" i="12"/>
  <c r="N70" i="12"/>
  <c r="F23" i="12"/>
  <c r="L11" i="12"/>
  <c r="D72" i="12"/>
  <c r="G18" i="3"/>
  <c r="N45" i="12"/>
  <c r="F47" i="12"/>
  <c r="N44" i="12"/>
  <c r="N69" i="12" s="1"/>
  <c r="F60" i="12"/>
  <c r="C30" i="3"/>
  <c r="N23" i="12" l="1"/>
  <c r="N72" i="12"/>
  <c r="F72" i="12"/>
  <c r="N47" i="12"/>
  <c r="C20" i="3"/>
  <c r="H43" i="8" l="1"/>
  <c r="C45" i="8"/>
  <c r="D20" i="3" l="1"/>
  <c r="C10" i="3" l="1"/>
  <c r="G9" i="3"/>
  <c r="C9" i="3"/>
  <c r="I8" i="3"/>
  <c r="G8" i="3"/>
  <c r="D8" i="3"/>
  <c r="C8" i="3"/>
  <c r="H136" i="1"/>
  <c r="G136" i="1"/>
  <c r="D136" i="1"/>
  <c r="I134" i="1"/>
  <c r="G134" i="1"/>
  <c r="E134" i="1"/>
  <c r="J133" i="1"/>
  <c r="F133" i="1"/>
  <c r="J132" i="1"/>
  <c r="F132" i="1"/>
  <c r="H131" i="1"/>
  <c r="H134" i="1" s="1"/>
  <c r="F131" i="1"/>
  <c r="I128" i="1"/>
  <c r="H128" i="1"/>
  <c r="G128" i="1"/>
  <c r="J127" i="1"/>
  <c r="J126" i="1"/>
  <c r="J125" i="1"/>
  <c r="I123" i="1"/>
  <c r="G123" i="1"/>
  <c r="H122" i="1"/>
  <c r="J122" i="1" s="1"/>
  <c r="J121" i="1"/>
  <c r="H120" i="1"/>
  <c r="I118" i="1"/>
  <c r="H118" i="1"/>
  <c r="G118" i="1"/>
  <c r="J117" i="1"/>
  <c r="J116" i="1"/>
  <c r="J115" i="1"/>
  <c r="I113" i="1"/>
  <c r="G113" i="1"/>
  <c r="H112" i="1"/>
  <c r="H113" i="1" s="1"/>
  <c r="J111" i="1"/>
  <c r="J110" i="1"/>
  <c r="I108" i="1"/>
  <c r="G108" i="1"/>
  <c r="J107" i="1"/>
  <c r="H108" i="1"/>
  <c r="I104" i="1"/>
  <c r="G104" i="1"/>
  <c r="J103" i="1"/>
  <c r="H102" i="1"/>
  <c r="H104" i="1" s="1"/>
  <c r="I100" i="1"/>
  <c r="G100" i="1"/>
  <c r="H99" i="1"/>
  <c r="J99" i="1" s="1"/>
  <c r="J98" i="1"/>
  <c r="H97" i="1"/>
  <c r="E31" i="8" s="1"/>
  <c r="I95" i="1"/>
  <c r="H95" i="1"/>
  <c r="G95" i="1"/>
  <c r="J94" i="1"/>
  <c r="J93" i="1"/>
  <c r="J92" i="1"/>
  <c r="I90" i="1"/>
  <c r="H90" i="1"/>
  <c r="G90" i="1"/>
  <c r="J89" i="1"/>
  <c r="J88" i="1"/>
  <c r="J87" i="1"/>
  <c r="I85" i="1"/>
  <c r="H85" i="1"/>
  <c r="G85" i="1"/>
  <c r="J82" i="1"/>
  <c r="J85" i="1" s="1"/>
  <c r="I79" i="1"/>
  <c r="H79" i="1"/>
  <c r="G79" i="1"/>
  <c r="J78" i="1"/>
  <c r="J77" i="1"/>
  <c r="J76" i="1"/>
  <c r="I74" i="1"/>
  <c r="H74" i="1"/>
  <c r="G74" i="1"/>
  <c r="J73" i="1"/>
  <c r="J72" i="1"/>
  <c r="J71" i="1"/>
  <c r="I69" i="1"/>
  <c r="H69" i="1"/>
  <c r="G69" i="1"/>
  <c r="J68" i="1"/>
  <c r="J67" i="1"/>
  <c r="J66" i="1"/>
  <c r="I64" i="1"/>
  <c r="H64" i="1"/>
  <c r="G64" i="1"/>
  <c r="J63" i="1"/>
  <c r="J62" i="1"/>
  <c r="J61" i="1"/>
  <c r="I59" i="1"/>
  <c r="H59" i="1"/>
  <c r="J58" i="1"/>
  <c r="J57" i="1"/>
  <c r="J56" i="1"/>
  <c r="I54" i="1"/>
  <c r="H54" i="1"/>
  <c r="G54" i="1"/>
  <c r="J53" i="1"/>
  <c r="J52" i="1"/>
  <c r="J51" i="1"/>
  <c r="I49" i="1"/>
  <c r="G49" i="1"/>
  <c r="J48" i="1"/>
  <c r="J47" i="1"/>
  <c r="J46" i="1"/>
  <c r="I44" i="1"/>
  <c r="H44" i="1"/>
  <c r="G44" i="1"/>
  <c r="J43" i="1"/>
  <c r="J42" i="1"/>
  <c r="J41" i="1"/>
  <c r="I39" i="1"/>
  <c r="H39" i="1"/>
  <c r="G39" i="1"/>
  <c r="J38" i="1"/>
  <c r="J37" i="1"/>
  <c r="J36" i="1"/>
  <c r="J35" i="1"/>
  <c r="I33" i="1"/>
  <c r="H33" i="1"/>
  <c r="G33" i="1"/>
  <c r="J32" i="1"/>
  <c r="J31" i="1"/>
  <c r="J30" i="1"/>
  <c r="I28" i="1"/>
  <c r="G28" i="1"/>
  <c r="G10" i="3" s="1"/>
  <c r="J26" i="1"/>
  <c r="I24" i="1"/>
  <c r="G24" i="1"/>
  <c r="H23" i="1"/>
  <c r="H22" i="1"/>
  <c r="H139" i="1" s="1"/>
  <c r="H9" i="3" s="1"/>
  <c r="H21" i="1"/>
  <c r="I19" i="1"/>
  <c r="H19" i="1"/>
  <c r="G19" i="1"/>
  <c r="J18" i="1"/>
  <c r="J17" i="1"/>
  <c r="J16" i="1"/>
  <c r="H14" i="1"/>
  <c r="G14" i="1"/>
  <c r="J12" i="1"/>
  <c r="J11" i="1"/>
  <c r="J10" i="1"/>
  <c r="J14" i="1" s="1"/>
  <c r="H8" i="1"/>
  <c r="G8" i="1"/>
  <c r="J7" i="1"/>
  <c r="J6" i="1"/>
  <c r="H80" i="8"/>
  <c r="E80" i="8"/>
  <c r="D80" i="8"/>
  <c r="C80" i="8"/>
  <c r="H77" i="8"/>
  <c r="E77" i="8"/>
  <c r="D77" i="8"/>
  <c r="C77" i="8"/>
  <c r="H75" i="8"/>
  <c r="E75" i="8"/>
  <c r="D75" i="8"/>
  <c r="C75" i="8"/>
  <c r="H74" i="8"/>
  <c r="D74" i="8"/>
  <c r="C74" i="8"/>
  <c r="H73" i="8"/>
  <c r="E73" i="8"/>
  <c r="D73" i="8"/>
  <c r="C73" i="8"/>
  <c r="H72" i="8"/>
  <c r="D72" i="8"/>
  <c r="C72" i="8"/>
  <c r="H71" i="8"/>
  <c r="E71" i="8"/>
  <c r="D71" i="8"/>
  <c r="C71" i="8"/>
  <c r="H70" i="8"/>
  <c r="E70" i="8"/>
  <c r="D70" i="8"/>
  <c r="C70" i="8"/>
  <c r="H69" i="8"/>
  <c r="D69" i="8"/>
  <c r="C69" i="8"/>
  <c r="H68" i="8"/>
  <c r="E68" i="8"/>
  <c r="D68" i="8"/>
  <c r="C68" i="8"/>
  <c r="H67" i="8"/>
  <c r="E67" i="8"/>
  <c r="D67" i="8"/>
  <c r="C67" i="8"/>
  <c r="H66" i="8"/>
  <c r="E66" i="8"/>
  <c r="D66" i="8"/>
  <c r="C66" i="8"/>
  <c r="H64" i="8"/>
  <c r="E64" i="8"/>
  <c r="D64" i="8"/>
  <c r="C64" i="8"/>
  <c r="H60" i="8"/>
  <c r="E60" i="8"/>
  <c r="G60" i="8" s="1"/>
  <c r="D60" i="8"/>
  <c r="C60" i="8"/>
  <c r="H59" i="8"/>
  <c r="E59" i="8"/>
  <c r="C59" i="8"/>
  <c r="H58" i="8"/>
  <c r="E58" i="8"/>
  <c r="C58" i="8"/>
  <c r="H57" i="8"/>
  <c r="E57" i="8"/>
  <c r="D57" i="8"/>
  <c r="C57" i="8"/>
  <c r="H56" i="8"/>
  <c r="E56" i="8"/>
  <c r="D56" i="8"/>
  <c r="C56" i="8"/>
  <c r="H55" i="8"/>
  <c r="E55" i="8"/>
  <c r="D55" i="8"/>
  <c r="C55" i="8"/>
  <c r="H54" i="8"/>
  <c r="E54" i="8"/>
  <c r="D54" i="8"/>
  <c r="C54" i="8"/>
  <c r="H53" i="8"/>
  <c r="E53" i="8"/>
  <c r="D53" i="8"/>
  <c r="C53" i="8"/>
  <c r="H52" i="8"/>
  <c r="E52" i="8"/>
  <c r="D52" i="8"/>
  <c r="C52" i="8"/>
  <c r="H51" i="8"/>
  <c r="E51" i="8"/>
  <c r="D51" i="8"/>
  <c r="C51" i="8"/>
  <c r="H50" i="8"/>
  <c r="E50" i="8"/>
  <c r="G50" i="8" s="1"/>
  <c r="D50" i="8"/>
  <c r="C50" i="8"/>
  <c r="H49" i="8"/>
  <c r="C49" i="8"/>
  <c r="H48" i="8"/>
  <c r="D48" i="8"/>
  <c r="C48" i="8"/>
  <c r="H47" i="8"/>
  <c r="E47" i="8"/>
  <c r="D47" i="8"/>
  <c r="C47" i="8"/>
  <c r="H46" i="8"/>
  <c r="E46" i="8"/>
  <c r="C46" i="8"/>
  <c r="H45" i="8"/>
  <c r="E45" i="8"/>
  <c r="D45" i="8"/>
  <c r="E43" i="8"/>
  <c r="D43" i="8"/>
  <c r="C43" i="8"/>
  <c r="H39" i="8"/>
  <c r="E39" i="8"/>
  <c r="D39" i="8"/>
  <c r="C39" i="8"/>
  <c r="H37" i="8"/>
  <c r="E37" i="8"/>
  <c r="D37" i="8"/>
  <c r="C37" i="8"/>
  <c r="H36" i="8"/>
  <c r="E36" i="8"/>
  <c r="G36" i="8" s="1"/>
  <c r="D36" i="8"/>
  <c r="C36" i="8"/>
  <c r="H35" i="8"/>
  <c r="E35" i="8"/>
  <c r="D35" i="8"/>
  <c r="C35" i="8"/>
  <c r="H34" i="8"/>
  <c r="E34" i="8"/>
  <c r="D34" i="8"/>
  <c r="C34" i="8"/>
  <c r="H33" i="8"/>
  <c r="D33" i="8"/>
  <c r="C33" i="8"/>
  <c r="H32" i="8"/>
  <c r="D32" i="8"/>
  <c r="C32" i="8"/>
  <c r="H31" i="8"/>
  <c r="D31" i="8"/>
  <c r="C31" i="8"/>
  <c r="H30" i="8"/>
  <c r="E30" i="8"/>
  <c r="D30" i="8"/>
  <c r="C30" i="8"/>
  <c r="H29" i="8"/>
  <c r="E29" i="8"/>
  <c r="D29" i="8"/>
  <c r="C29" i="8"/>
  <c r="H28" i="8"/>
  <c r="E28" i="8"/>
  <c r="D28" i="8"/>
  <c r="C28" i="8"/>
  <c r="H26" i="8"/>
  <c r="E26" i="8"/>
  <c r="D26" i="8"/>
  <c r="C26" i="8"/>
  <c r="H22" i="8"/>
  <c r="D22" i="8"/>
  <c r="C22" i="8"/>
  <c r="H21" i="8"/>
  <c r="E21" i="8"/>
  <c r="D21" i="8"/>
  <c r="C21" i="8"/>
  <c r="H20" i="8"/>
  <c r="E20" i="8"/>
  <c r="D20" i="8"/>
  <c r="C20" i="8"/>
  <c r="H19" i="8"/>
  <c r="E19" i="8"/>
  <c r="D19" i="8"/>
  <c r="C19" i="8"/>
  <c r="H18" i="8"/>
  <c r="E18" i="8"/>
  <c r="D18" i="8"/>
  <c r="C18" i="8"/>
  <c r="H17" i="8"/>
  <c r="E17" i="8"/>
  <c r="D17" i="8"/>
  <c r="C17" i="8"/>
  <c r="H16" i="8"/>
  <c r="E16" i="8"/>
  <c r="D16" i="8"/>
  <c r="C16" i="8"/>
  <c r="H15" i="8"/>
  <c r="E15" i="8"/>
  <c r="D15" i="8"/>
  <c r="C15" i="8"/>
  <c r="H14" i="8"/>
  <c r="E14" i="8"/>
  <c r="D14" i="8"/>
  <c r="C14" i="8"/>
  <c r="H13" i="8"/>
  <c r="E13" i="8"/>
  <c r="D13" i="8"/>
  <c r="C13" i="8"/>
  <c r="H12" i="8"/>
  <c r="E12" i="8"/>
  <c r="G12" i="8" s="1"/>
  <c r="D12" i="8"/>
  <c r="C12" i="8"/>
  <c r="H11" i="8"/>
  <c r="E11" i="8"/>
  <c r="D11" i="8"/>
  <c r="C11" i="8"/>
  <c r="H10" i="8"/>
  <c r="D10" i="8"/>
  <c r="C10" i="8"/>
  <c r="H9" i="8"/>
  <c r="E9" i="8"/>
  <c r="G9" i="8" s="1"/>
  <c r="D9" i="8"/>
  <c r="C9" i="8"/>
  <c r="H8" i="8"/>
  <c r="E8" i="8"/>
  <c r="D8" i="8"/>
  <c r="C8" i="8"/>
  <c r="H7" i="8"/>
  <c r="E7" i="8"/>
  <c r="G7" i="8" s="1"/>
  <c r="D7" i="8"/>
  <c r="C7" i="8"/>
  <c r="E19" i="3"/>
  <c r="E18" i="3"/>
  <c r="E17" i="3"/>
  <c r="H138" i="1" l="1"/>
  <c r="H8" i="3" s="1"/>
  <c r="H140" i="1"/>
  <c r="H10" i="3" s="1"/>
  <c r="I10" i="3"/>
  <c r="I6" i="3"/>
  <c r="E22" i="8"/>
  <c r="G22" i="8" s="1"/>
  <c r="J131" i="1"/>
  <c r="J134" i="1" s="1"/>
  <c r="F20" i="8"/>
  <c r="G20" i="8" s="1"/>
  <c r="F34" i="8"/>
  <c r="G34" i="8" s="1"/>
  <c r="F35" i="8"/>
  <c r="G35" i="8" s="1"/>
  <c r="F37" i="8"/>
  <c r="G37" i="8" s="1"/>
  <c r="F66" i="8"/>
  <c r="G66" i="8" s="1"/>
  <c r="E72" i="8"/>
  <c r="F50" i="8"/>
  <c r="F58" i="8"/>
  <c r="G58" i="8" s="1"/>
  <c r="F31" i="8"/>
  <c r="F46" i="8"/>
  <c r="G46" i="8" s="1"/>
  <c r="J102" i="1"/>
  <c r="J104" i="1" s="1"/>
  <c r="J106" i="1"/>
  <c r="J108" i="1" s="1"/>
  <c r="J33" i="1"/>
  <c r="E33" i="8"/>
  <c r="G33" i="8" s="1"/>
  <c r="G31" i="8"/>
  <c r="E74" i="8"/>
  <c r="F74" i="8" s="1"/>
  <c r="G74" i="8" s="1"/>
  <c r="H123" i="1"/>
  <c r="H100" i="1"/>
  <c r="J112" i="1"/>
  <c r="J113" i="1" s="1"/>
  <c r="J120" i="1"/>
  <c r="J123" i="1" s="1"/>
  <c r="E48" i="8"/>
  <c r="G48" i="8" s="1"/>
  <c r="J118" i="1"/>
  <c r="E32" i="8"/>
  <c r="G32" i="8" s="1"/>
  <c r="F71" i="8"/>
  <c r="G71" i="8" s="1"/>
  <c r="F73" i="8"/>
  <c r="G73" i="8" s="1"/>
  <c r="H24" i="1"/>
  <c r="F9" i="8"/>
  <c r="F29" i="8"/>
  <c r="G29" i="8" s="1"/>
  <c r="F36" i="8"/>
  <c r="E69" i="8"/>
  <c r="F69" i="8" s="1"/>
  <c r="G69" i="8" s="1"/>
  <c r="J128" i="1"/>
  <c r="J90" i="1"/>
  <c r="J22" i="1"/>
  <c r="J74" i="1"/>
  <c r="E20" i="3"/>
  <c r="G20" i="3"/>
  <c r="F68" i="8"/>
  <c r="G68" i="8" s="1"/>
  <c r="F70" i="8"/>
  <c r="G70" i="8" s="1"/>
  <c r="F75" i="8"/>
  <c r="G75" i="8" s="1"/>
  <c r="J21" i="1"/>
  <c r="E10" i="8"/>
  <c r="G10" i="8" s="1"/>
  <c r="F57" i="8"/>
  <c r="G57" i="8" s="1"/>
  <c r="J8" i="1"/>
  <c r="F7" i="8"/>
  <c r="F12" i="8"/>
  <c r="F28" i="8"/>
  <c r="G28" i="8" s="1"/>
  <c r="J23" i="1"/>
  <c r="J97" i="1"/>
  <c r="J100" i="1" s="1"/>
  <c r="F21" i="8"/>
  <c r="G21" i="8" s="1"/>
  <c r="F67" i="8"/>
  <c r="G67" i="8" s="1"/>
  <c r="F60" i="8"/>
  <c r="D76" i="8"/>
  <c r="D38" i="8"/>
  <c r="F19" i="8"/>
  <c r="G19" i="8" s="1"/>
  <c r="J69" i="1"/>
  <c r="J64" i="1"/>
  <c r="F55" i="8"/>
  <c r="G55" i="8" s="1"/>
  <c r="F54" i="8"/>
  <c r="G54" i="8" s="1"/>
  <c r="J54" i="1"/>
  <c r="J49" i="1"/>
  <c r="F52" i="8"/>
  <c r="G52" i="8" s="1"/>
  <c r="J44" i="1"/>
  <c r="H76" i="8"/>
  <c r="H38" i="8"/>
  <c r="H23" i="8"/>
  <c r="H61" i="8"/>
  <c r="G141" i="1"/>
  <c r="D141" i="1"/>
  <c r="F139" i="1"/>
  <c r="F138" i="1"/>
  <c r="F140" i="1"/>
  <c r="F134" i="1"/>
  <c r="C11" i="3"/>
  <c r="J95" i="1"/>
  <c r="F30" i="8"/>
  <c r="G30" i="8" s="1"/>
  <c r="J79" i="1"/>
  <c r="F59" i="8"/>
  <c r="G59" i="8" s="1"/>
  <c r="F18" i="8"/>
  <c r="G18" i="8" s="1"/>
  <c r="F56" i="8"/>
  <c r="G56" i="8" s="1"/>
  <c r="J59" i="1"/>
  <c r="F17" i="8"/>
  <c r="G17" i="8" s="1"/>
  <c r="F16" i="8"/>
  <c r="G16" i="8" s="1"/>
  <c r="F53" i="8"/>
  <c r="G53" i="8" s="1"/>
  <c r="F15" i="8"/>
  <c r="G15" i="8" s="1"/>
  <c r="F14" i="8"/>
  <c r="G14" i="8" s="1"/>
  <c r="D23" i="8"/>
  <c r="F51" i="8"/>
  <c r="G51" i="8" s="1"/>
  <c r="J39" i="1"/>
  <c r="F13" i="8"/>
  <c r="G13" i="8" s="1"/>
  <c r="F11" i="8"/>
  <c r="G11" i="8" s="1"/>
  <c r="J19" i="1"/>
  <c r="F47" i="8"/>
  <c r="G47" i="8" s="1"/>
  <c r="F8" i="8"/>
  <c r="G8" i="8" s="1"/>
  <c r="F45" i="8"/>
  <c r="E8" i="3"/>
  <c r="G11" i="3"/>
  <c r="C76" i="8"/>
  <c r="C38" i="8"/>
  <c r="E9" i="3"/>
  <c r="C23" i="8"/>
  <c r="C61" i="8"/>
  <c r="D61" i="8"/>
  <c r="I9" i="3"/>
  <c r="J9" i="3" s="1"/>
  <c r="J10" i="3" l="1"/>
  <c r="H11" i="3"/>
  <c r="J8" i="3"/>
  <c r="E10" i="3"/>
  <c r="I141" i="1"/>
  <c r="F22" i="8"/>
  <c r="F72" i="8"/>
  <c r="F76" i="8" s="1"/>
  <c r="J140" i="1"/>
  <c r="F48" i="8"/>
  <c r="E76" i="8"/>
  <c r="F32" i="8"/>
  <c r="F33" i="8"/>
  <c r="D40" i="8"/>
  <c r="E38" i="8"/>
  <c r="I20" i="3"/>
  <c r="J20" i="3" s="1"/>
  <c r="D78" i="8"/>
  <c r="J138" i="1"/>
  <c r="E23" i="8"/>
  <c r="J24" i="1"/>
  <c r="F10" i="8"/>
  <c r="H40" i="8"/>
  <c r="H78" i="8"/>
  <c r="F141" i="1"/>
  <c r="G45" i="8"/>
  <c r="C40" i="8"/>
  <c r="C78" i="8"/>
  <c r="I11" i="3"/>
  <c r="J11" i="3" l="1"/>
  <c r="F23" i="8"/>
  <c r="G23" i="8" s="1"/>
  <c r="G72" i="8"/>
  <c r="E40" i="8"/>
  <c r="D81" i="8"/>
  <c r="G76" i="8"/>
  <c r="F38" i="8"/>
  <c r="H81" i="8"/>
  <c r="C81" i="8"/>
  <c r="F40" i="8" l="1"/>
  <c r="G40" i="8" s="1"/>
  <c r="G38" i="8"/>
  <c r="E49" i="8" l="1"/>
  <c r="E61" i="8" s="1"/>
  <c r="J27" i="1"/>
  <c r="J28" i="1" s="1"/>
  <c r="H28" i="1"/>
  <c r="H141" i="1" l="1"/>
  <c r="E78" i="8"/>
  <c r="F49" i="8"/>
  <c r="J139" i="1"/>
  <c r="J141" i="1" s="1"/>
  <c r="F61" i="8" l="1"/>
  <c r="G49" i="8"/>
  <c r="E81" i="8"/>
  <c r="F78" i="8" l="1"/>
  <c r="G61" i="8"/>
  <c r="F81" i="8" l="1"/>
  <c r="G81" i="8" s="1"/>
  <c r="G78" i="8"/>
</calcChain>
</file>

<file path=xl/sharedStrings.xml><?xml version="1.0" encoding="utf-8"?>
<sst xmlns="http://schemas.openxmlformats.org/spreadsheetml/2006/main" count="412" uniqueCount="150">
  <si>
    <t>Balance Sheet for the period ending February 2023 (FY23 Q2)</t>
  </si>
  <si>
    <t>Operating Fund</t>
  </si>
  <si>
    <t>Actual</t>
  </si>
  <si>
    <t>Variance</t>
  </si>
  <si>
    <t xml:space="preserve">Actual </t>
  </si>
  <si>
    <t xml:space="preserve">Variance </t>
  </si>
  <si>
    <t>Opening Fund Balance</t>
  </si>
  <si>
    <t>Revenue</t>
  </si>
  <si>
    <t>Expenses</t>
  </si>
  <si>
    <t>Overhead &amp; Taxes</t>
  </si>
  <si>
    <t>Fiscal Year Results</t>
  </si>
  <si>
    <t>Grants</t>
  </si>
  <si>
    <t>Budget</t>
  </si>
  <si>
    <t>Balance</t>
  </si>
  <si>
    <t>Revenue - Grants</t>
  </si>
  <si>
    <t>Expenses - Grants</t>
  </si>
  <si>
    <t>Overhead &amp; Taxes - Grants</t>
  </si>
  <si>
    <t xml:space="preserve">Total  </t>
  </si>
  <si>
    <t xml:space="preserve">Long Tem Investment </t>
  </si>
  <si>
    <t>Actual FY22 Close</t>
  </si>
  <si>
    <t>Long Term Investment</t>
  </si>
  <si>
    <t>Actual FY23 Q1</t>
  </si>
  <si>
    <t>Beginning Net Assets FY22</t>
  </si>
  <si>
    <t>Beginning Net Assets FY23</t>
  </si>
  <si>
    <t>Interest/Dividends FY22</t>
  </si>
  <si>
    <t xml:space="preserve">Interest/Dividends </t>
  </si>
  <si>
    <t>Direct Expenses FY22</t>
  </si>
  <si>
    <t>Direct Expenses FY23</t>
  </si>
  <si>
    <t>Indirect Expenses FY22</t>
  </si>
  <si>
    <t>Expenses FY23</t>
  </si>
  <si>
    <t>Realized Gains</t>
  </si>
  <si>
    <t>Unrealized Gains</t>
  </si>
  <si>
    <t>Ending Net Assets FY22</t>
  </si>
  <si>
    <t xml:space="preserve">Ending Net Assets </t>
  </si>
  <si>
    <t>Notes:</t>
  </si>
  <si>
    <t xml:space="preserve">The Gates Legacy Grant, awarded in 2016 ($10,805,701), closed FY22 with a balance of $6,630,812.  The $1,114,954 budgeted in FY23 will bring its balance to $5,515,858 at the end of the fiscal year. </t>
  </si>
  <si>
    <t>Public Library Association</t>
  </si>
  <si>
    <t>Full Year</t>
  </si>
  <si>
    <t>YTD</t>
  </si>
  <si>
    <t>REVENUES</t>
  </si>
  <si>
    <t>FY23 Actual</t>
  </si>
  <si>
    <t>FY23 Budget</t>
  </si>
  <si>
    <t>%</t>
  </si>
  <si>
    <t>1. Administration (0000)</t>
  </si>
  <si>
    <t>2.  Service to Members (3000)</t>
  </si>
  <si>
    <t xml:space="preserve">3. Regional CE, Bootcamp (3007) </t>
  </si>
  <si>
    <t>4. PLA Leadership (3011)</t>
  </si>
  <si>
    <t>5. PLA Partners (3020)</t>
  </si>
  <si>
    <t>6. ALA Precons/MW Institute (3026)</t>
  </si>
  <si>
    <t>7. Public Libraries (3030)</t>
  </si>
  <si>
    <t>8. Web Based CE (3040)</t>
  </si>
  <si>
    <t>9. Publications (3058)</t>
  </si>
  <si>
    <t>10. Family Engagement (3072)</t>
  </si>
  <si>
    <t>11. Equity, Diversity and Inclusion (3073)</t>
  </si>
  <si>
    <t>12. Preschool Literacy- ECRR (3120)</t>
  </si>
  <si>
    <t>13. PO Regional Training (3171)</t>
  </si>
  <si>
    <t>14. PLDS (3172)</t>
  </si>
  <si>
    <t>15. Digital Learn (3188)</t>
  </si>
  <si>
    <t>17. Cost Share IMLS Incl Internships (3185)</t>
  </si>
  <si>
    <t>TOTAL REVENUES - PROGRAMS</t>
  </si>
  <si>
    <t>16. National Conferences</t>
  </si>
  <si>
    <t>A. NC General Program (3061)</t>
  </si>
  <si>
    <t>B. NC Exhibits (3062)</t>
  </si>
  <si>
    <t>C. NC Promotion (3063)</t>
  </si>
  <si>
    <t>D. NC Registration (3064)</t>
  </si>
  <si>
    <t>E. NC Opening/Closing Session (3065)</t>
  </si>
  <si>
    <t>F. NC Programs (3066)</t>
  </si>
  <si>
    <t>G. NC Meal Events (3069)</t>
  </si>
  <si>
    <t>H. NC Preconference (3070)</t>
  </si>
  <si>
    <t>I. NC Future Planning (3145)</t>
  </si>
  <si>
    <t>J. PLA Virtual Conference (3173)</t>
  </si>
  <si>
    <t>TOTAL REVENUES - CONFERENCE</t>
  </si>
  <si>
    <t>TOTAL REVENUES</t>
  </si>
  <si>
    <t>EXPENSES</t>
  </si>
  <si>
    <t>12. Preschool Literacy ECRR (3120)</t>
  </si>
  <si>
    <t>16. Cost Share IMLS Incl Internships (3185)</t>
  </si>
  <si>
    <t>TOTAL EXPENSES - PROGRAMS</t>
  </si>
  <si>
    <t>TOTAL EXPENSES - CONFERENCE</t>
  </si>
  <si>
    <t>TOTAL EXPENSES</t>
  </si>
  <si>
    <t>OPERATING NET REVENUES</t>
  </si>
  <si>
    <t>Operating Budget Projects</t>
  </si>
  <si>
    <t>FY23(Q2/February 2023 close)</t>
  </si>
  <si>
    <t>full year</t>
  </si>
  <si>
    <t>Net</t>
  </si>
  <si>
    <t>Dues</t>
  </si>
  <si>
    <t>Registration</t>
  </si>
  <si>
    <t>OH &amp; Tax</t>
  </si>
  <si>
    <t>OH</t>
  </si>
  <si>
    <t>Tax</t>
  </si>
  <si>
    <t>OH &amp; Taxes</t>
  </si>
  <si>
    <t>Revenues</t>
  </si>
  <si>
    <t>I. NC Promotion/Planning (3145)</t>
  </si>
  <si>
    <t>17. Grant Cost Shares</t>
  </si>
  <si>
    <t>A. Inclusive Internship Cost Share (3185)</t>
  </si>
  <si>
    <t>TOTAL OPERATING</t>
  </si>
  <si>
    <t>*= discontinued general ledger line</t>
  </si>
  <si>
    <t>Year-to-Date Report - GRANTS (Budgeted to Zero Out)</t>
  </si>
  <si>
    <t>*Grant Budgets received after the FY23 budgeting period</t>
  </si>
  <si>
    <t>FY23 Q2 as of February 2023</t>
  </si>
  <si>
    <t>Project</t>
  </si>
  <si>
    <t>TOTAL GRANT</t>
  </si>
  <si>
    <t xml:space="preserve">TOTAL SPENT </t>
  </si>
  <si>
    <t>BALANCE</t>
  </si>
  <si>
    <t>GRANT BALANCE</t>
  </si>
  <si>
    <t>Through FY22</t>
  </si>
  <si>
    <t>Close of FY22</t>
  </si>
  <si>
    <t xml:space="preserve">Q2 2023 </t>
  </si>
  <si>
    <t>IMLS-Family Engagement (3082)</t>
  </si>
  <si>
    <t>Sep 2020 to Aug 2021 (FY21)</t>
  </si>
  <si>
    <t>Friends of PLA (3084)</t>
  </si>
  <si>
    <t>Ongoing</t>
  </si>
  <si>
    <t>Microsoft Philanthropies (3160)</t>
  </si>
  <si>
    <t>Feb 2019 to mid-2021 (FY19-FY21)</t>
  </si>
  <si>
    <t>AT&amp;T Digital Literacy Phase I (3162)</t>
  </si>
  <si>
    <t>December 2021 - August 23</t>
  </si>
  <si>
    <t>AT&amp;T Digital Literacy Phase III (3163)*</t>
  </si>
  <si>
    <t>AT&amp;T Digital Literacy Phase II (3164)*</t>
  </si>
  <si>
    <t xml:space="preserve">FY23 </t>
  </si>
  <si>
    <t>AT&amp;T Digital Literacy ACP (3165)*</t>
  </si>
  <si>
    <t>September 2022-August 2023</t>
  </si>
  <si>
    <t>IMLS-U of Michigan (3166)</t>
  </si>
  <si>
    <t>Gates Legacy Grant (3175)</t>
  </si>
  <si>
    <t>Jun 2016 to May 2026 (FY16-FY26)</t>
  </si>
  <si>
    <t>Interest Income</t>
  </si>
  <si>
    <t>IMLS Inclusive Internships (3184)</t>
  </si>
  <si>
    <t>Mar 2017 - Dec 2021 (FY17-FY22)</t>
  </si>
  <si>
    <t>TOTAL SPENT</t>
  </si>
  <si>
    <t>FY23 Q2 February</t>
  </si>
  <si>
    <t>TOTAL GRANTS</t>
  </si>
  <si>
    <t xml:space="preserve">Budget </t>
  </si>
  <si>
    <t>Interest</t>
  </si>
  <si>
    <t>FY23</t>
  </si>
  <si>
    <t xml:space="preserve">Grant </t>
  </si>
  <si>
    <t>FY23 Budgeted</t>
  </si>
  <si>
    <t>Q2 2023</t>
  </si>
  <si>
    <t>FY22 Budget</t>
  </si>
  <si>
    <t>FY23 Annual Budget</t>
  </si>
  <si>
    <t>FY21 Actual</t>
  </si>
  <si>
    <t>*</t>
  </si>
  <si>
    <t>14. Benchmark (3172)</t>
  </si>
  <si>
    <t>FY21(Q2/February 2021 close)</t>
  </si>
  <si>
    <t>FY21 Q2 (February 2021) Year Two in PLA two-year budget cycle</t>
  </si>
  <si>
    <t>FY23 Q2 (February 2023) Year Two in PLA two-year budget cycle</t>
  </si>
  <si>
    <t>Statement of Revenues and Expenses - Operating Budget</t>
  </si>
  <si>
    <t>For the period ending February 2023</t>
  </si>
  <si>
    <t>2nd Quarter</t>
  </si>
  <si>
    <t>Second Quarter</t>
  </si>
  <si>
    <t>FY21 Annual Budget</t>
  </si>
  <si>
    <t>As of Feb 2021</t>
  </si>
  <si>
    <t>As of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</si>
</sst>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%;\-0%"/>
    <numFmt numFmtId="165" formatCode="#,###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 val="singleAccounting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b/>
      <u val="singleAccounting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/>
    <xf numFmtId="0" fontId="15" fillId="0" borderId="0"/>
  </cellStyleXfs>
  <cellXfs count="237">
    <xf numFmtId="0" fontId="0" fillId="0" borderId="0" xfId="0"/>
    <xf numFmtId="0" fontId="1" fillId="0" borderId="0" xfId="0" applyFont="1"/>
    <xf numFmtId="42" fontId="0" fillId="0" borderId="0" xfId="0" applyNumberFormat="1"/>
    <xf numFmtId="0" fontId="2" fillId="0" borderId="0" xfId="0" applyFont="1"/>
    <xf numFmtId="42" fontId="1" fillId="0" borderId="0" xfId="0" applyNumberFormat="1" applyFont="1"/>
    <xf numFmtId="0" fontId="3" fillId="0" borderId="0" xfId="0" applyFont="1"/>
    <xf numFmtId="42" fontId="0" fillId="0" borderId="1" xfId="0" applyNumberFormat="1" applyBorder="1"/>
    <xf numFmtId="42" fontId="6" fillId="0" borderId="0" xfId="0" applyNumberFormat="1" applyFont="1"/>
    <xf numFmtId="0" fontId="1" fillId="2" borderId="0" xfId="0" applyFont="1" applyFill="1"/>
    <xf numFmtId="42" fontId="1" fillId="2" borderId="0" xfId="0" applyNumberFormat="1" applyFont="1" applyFill="1"/>
    <xf numFmtId="0" fontId="2" fillId="2" borderId="0" xfId="0" applyFont="1" applyFill="1"/>
    <xf numFmtId="42" fontId="2" fillId="2" borderId="0" xfId="0" applyNumberFormat="1" applyFont="1" applyFill="1"/>
    <xf numFmtId="42" fontId="7" fillId="0" borderId="0" xfId="0" applyNumberFormat="1" applyFont="1"/>
    <xf numFmtId="42" fontId="7" fillId="0" borderId="1" xfId="0" applyNumberFormat="1" applyFont="1" applyBorder="1"/>
    <xf numFmtId="42" fontId="0" fillId="0" borderId="2" xfId="0" applyNumberFormat="1" applyBorder="1"/>
    <xf numFmtId="42" fontId="1" fillId="0" borderId="2" xfId="0" applyNumberFormat="1" applyFont="1" applyBorder="1"/>
    <xf numFmtId="42" fontId="1" fillId="2" borderId="3" xfId="0" applyNumberFormat="1" applyFont="1" applyFill="1" applyBorder="1"/>
    <xf numFmtId="42" fontId="1" fillId="2" borderId="2" xfId="0" applyNumberFormat="1" applyFont="1" applyFill="1" applyBorder="1"/>
    <xf numFmtId="42" fontId="1" fillId="2" borderId="6" xfId="0" applyNumberFormat="1" applyFont="1" applyFill="1" applyBorder="1"/>
    <xf numFmtId="0" fontId="7" fillId="3" borderId="0" xfId="0" applyFont="1" applyFill="1" applyProtection="1">
      <protection locked="0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center"/>
    </xf>
    <xf numFmtId="0" fontId="0" fillId="3" borderId="0" xfId="0" applyFill="1"/>
    <xf numFmtId="42" fontId="7" fillId="3" borderId="0" xfId="0" applyNumberFormat="1" applyFont="1" applyFill="1"/>
    <xf numFmtId="42" fontId="0" fillId="3" borderId="0" xfId="0" applyNumberFormat="1" applyFill="1"/>
    <xf numFmtId="0" fontId="3" fillId="3" borderId="10" xfId="0" applyFont="1" applyFill="1" applyBorder="1"/>
    <xf numFmtId="42" fontId="0" fillId="3" borderId="10" xfId="0" applyNumberFormat="1" applyFill="1" applyBorder="1"/>
    <xf numFmtId="0" fontId="1" fillId="3" borderId="11" xfId="0" applyFont="1" applyFill="1" applyBorder="1"/>
    <xf numFmtId="42" fontId="1" fillId="3" borderId="11" xfId="0" applyNumberFormat="1" applyFont="1" applyFill="1" applyBorder="1"/>
    <xf numFmtId="164" fontId="1" fillId="3" borderId="11" xfId="0" applyNumberFormat="1" applyFont="1" applyFill="1" applyBorder="1"/>
    <xf numFmtId="0" fontId="1" fillId="3" borderId="0" xfId="0" applyFont="1" applyFill="1"/>
    <xf numFmtId="42" fontId="1" fillId="3" borderId="0" xfId="0" applyNumberFormat="1" applyFont="1" applyFill="1"/>
    <xf numFmtId="0" fontId="8" fillId="3" borderId="13" xfId="0" applyFont="1" applyFill="1" applyBorder="1" applyAlignment="1">
      <alignment horizontal="right"/>
    </xf>
    <xf numFmtId="0" fontId="7" fillId="3" borderId="7" xfId="0" applyFont="1" applyFill="1" applyBorder="1" applyProtection="1">
      <protection locked="0"/>
    </xf>
    <xf numFmtId="42" fontId="7" fillId="3" borderId="7" xfId="0" applyNumberFormat="1" applyFont="1" applyFill="1" applyBorder="1"/>
    <xf numFmtId="42" fontId="0" fillId="3" borderId="7" xfId="0" applyNumberFormat="1" applyFill="1" applyBorder="1"/>
    <xf numFmtId="42" fontId="0" fillId="3" borderId="12" xfId="0" applyNumberFormat="1" applyFill="1" applyBorder="1"/>
    <xf numFmtId="42" fontId="1" fillId="3" borderId="14" xfId="0" applyNumberFormat="1" applyFont="1" applyFill="1" applyBorder="1"/>
    <xf numFmtId="0" fontId="0" fillId="3" borderId="7" xfId="0" applyFill="1" applyBorder="1"/>
    <xf numFmtId="42" fontId="1" fillId="3" borderId="7" xfId="0" applyNumberFormat="1" applyFont="1" applyFill="1" applyBorder="1"/>
    <xf numFmtId="0" fontId="8" fillId="3" borderId="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right"/>
    </xf>
    <xf numFmtId="0" fontId="7" fillId="3" borderId="3" xfId="0" applyFont="1" applyFill="1" applyBorder="1" applyProtection="1">
      <protection locked="0"/>
    </xf>
    <xf numFmtId="42" fontId="7" fillId="3" borderId="3" xfId="0" applyNumberFormat="1" applyFont="1" applyFill="1" applyBorder="1"/>
    <xf numFmtId="42" fontId="0" fillId="3" borderId="3" xfId="0" applyNumberFormat="1" applyFill="1" applyBorder="1"/>
    <xf numFmtId="42" fontId="0" fillId="3" borderId="19" xfId="0" applyNumberFormat="1" applyFill="1" applyBorder="1"/>
    <xf numFmtId="0" fontId="7" fillId="3" borderId="20" xfId="0" applyFont="1" applyFill="1" applyBorder="1" applyProtection="1">
      <protection locked="0"/>
    </xf>
    <xf numFmtId="42" fontId="7" fillId="3" borderId="21" xfId="0" applyNumberFormat="1" applyFont="1" applyFill="1" applyBorder="1"/>
    <xf numFmtId="42" fontId="0" fillId="3" borderId="21" xfId="0" applyNumberFormat="1" applyFill="1" applyBorder="1"/>
    <xf numFmtId="42" fontId="0" fillId="3" borderId="22" xfId="0" applyNumberFormat="1" applyFill="1" applyBorder="1"/>
    <xf numFmtId="0" fontId="8" fillId="3" borderId="20" xfId="0" applyFont="1" applyFill="1" applyBorder="1" applyAlignment="1">
      <alignment horizontal="right"/>
    </xf>
    <xf numFmtId="0" fontId="0" fillId="3" borderId="3" xfId="0" applyFill="1" applyBorder="1"/>
    <xf numFmtId="42" fontId="1" fillId="3" borderId="17" xfId="0" applyNumberFormat="1" applyFont="1" applyFill="1" applyBorder="1"/>
    <xf numFmtId="0" fontId="0" fillId="3" borderId="21" xfId="0" applyFill="1" applyBorder="1"/>
    <xf numFmtId="42" fontId="1" fillId="3" borderId="23" xfId="0" applyNumberFormat="1" applyFont="1" applyFill="1" applyBorder="1"/>
    <xf numFmtId="0" fontId="1" fillId="3" borderId="14" xfId="0" applyFont="1" applyFill="1" applyBorder="1"/>
    <xf numFmtId="42" fontId="1" fillId="3" borderId="24" xfId="0" applyNumberFormat="1" applyFont="1" applyFill="1" applyBorder="1"/>
    <xf numFmtId="42" fontId="8" fillId="3" borderId="14" xfId="0" applyNumberFormat="1" applyFont="1" applyFill="1" applyBorder="1"/>
    <xf numFmtId="42" fontId="0" fillId="3" borderId="1" xfId="0" applyNumberFormat="1" applyFill="1" applyBorder="1"/>
    <xf numFmtId="42" fontId="0" fillId="4" borderId="0" xfId="0" applyNumberFormat="1" applyFill="1"/>
    <xf numFmtId="0" fontId="13" fillId="0" borderId="0" xfId="0" applyFont="1"/>
    <xf numFmtId="0" fontId="1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2" fontId="0" fillId="3" borderId="0" xfId="0" applyNumberFormat="1" applyFill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0" borderId="0" xfId="0" applyFont="1"/>
    <xf numFmtId="0" fontId="14" fillId="0" borderId="0" xfId="0" applyFont="1"/>
    <xf numFmtId="164" fontId="1" fillId="3" borderId="11" xfId="0" applyNumberFormat="1" applyFont="1" applyFill="1" applyBorder="1" applyAlignment="1">
      <alignment horizontal="center"/>
    </xf>
    <xf numFmtId="0" fontId="1" fillId="2" borderId="5" xfId="0" applyFont="1" applyFill="1" applyBorder="1"/>
    <xf numFmtId="42" fontId="0" fillId="3" borderId="0" xfId="0" applyNumberFormat="1" applyFill="1" applyProtection="1">
      <protection locked="0"/>
    </xf>
    <xf numFmtId="0" fontId="1" fillId="2" borderId="2" xfId="0" applyFont="1" applyFill="1" applyBorder="1"/>
    <xf numFmtId="42" fontId="0" fillId="2" borderId="3" xfId="0" applyNumberFormat="1" applyFill="1" applyBorder="1"/>
    <xf numFmtId="42" fontId="0" fillId="2" borderId="4" xfId="0" applyNumberFormat="1" applyFill="1" applyBorder="1"/>
    <xf numFmtId="42" fontId="0" fillId="2" borderId="8" xfId="0" applyNumberFormat="1" applyFill="1" applyBorder="1"/>
    <xf numFmtId="0" fontId="0" fillId="2" borderId="3" xfId="0" applyFill="1" applyBorder="1"/>
    <xf numFmtId="0" fontId="1" fillId="2" borderId="3" xfId="0" applyFont="1" applyFill="1" applyBorder="1"/>
    <xf numFmtId="42" fontId="0" fillId="0" borderId="12" xfId="0" applyNumberFormat="1" applyBorder="1"/>
    <xf numFmtId="0" fontId="1" fillId="0" borderId="27" xfId="0" applyFont="1" applyBorder="1"/>
    <xf numFmtId="42" fontId="1" fillId="0" borderId="27" xfId="0" applyNumberFormat="1" applyFont="1" applyBorder="1"/>
    <xf numFmtId="42" fontId="1" fillId="3" borderId="27" xfId="0" applyNumberFormat="1" applyFont="1" applyFill="1" applyBorder="1"/>
    <xf numFmtId="42" fontId="0" fillId="0" borderId="8" xfId="0" applyNumberFormat="1" applyBorder="1"/>
    <xf numFmtId="42" fontId="7" fillId="3" borderId="1" xfId="0" applyNumberFormat="1" applyFont="1" applyFill="1" applyBorder="1"/>
    <xf numFmtId="0" fontId="16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  <xf numFmtId="42" fontId="13" fillId="0" borderId="0" xfId="0" applyNumberFormat="1" applyFont="1"/>
    <xf numFmtId="42" fontId="17" fillId="0" borderId="0" xfId="0" applyNumberFormat="1" applyFont="1"/>
    <xf numFmtId="42" fontId="13" fillId="2" borderId="0" xfId="0" applyNumberFormat="1" applyFont="1" applyFill="1"/>
    <xf numFmtId="42" fontId="14" fillId="0" borderId="0" xfId="0" applyNumberFormat="1" applyFont="1"/>
    <xf numFmtId="42" fontId="13" fillId="0" borderId="1" xfId="0" applyNumberFormat="1" applyFont="1" applyBorder="1"/>
    <xf numFmtId="0" fontId="17" fillId="0" borderId="0" xfId="0" applyFont="1"/>
    <xf numFmtId="42" fontId="13" fillId="3" borderId="0" xfId="0" applyNumberFormat="1" applyFont="1" applyFill="1"/>
    <xf numFmtId="42" fontId="12" fillId="2" borderId="0" xfId="0" applyNumberFormat="1" applyFont="1" applyFill="1"/>
    <xf numFmtId="42" fontId="13" fillId="3" borderId="1" xfId="0" applyNumberFormat="1" applyFont="1" applyFill="1" applyBorder="1"/>
    <xf numFmtId="42" fontId="17" fillId="0" borderId="28" xfId="0" applyNumberFormat="1" applyFont="1" applyBorder="1" applyAlignment="1">
      <alignment wrapText="1"/>
    </xf>
    <xf numFmtId="42" fontId="18" fillId="0" borderId="27" xfId="0" applyNumberFormat="1" applyFont="1" applyBorder="1"/>
    <xf numFmtId="42" fontId="17" fillId="0" borderId="27" xfId="0" applyNumberFormat="1" applyFont="1" applyBorder="1"/>
    <xf numFmtId="42" fontId="17" fillId="0" borderId="29" xfId="0" applyNumberFormat="1" applyFont="1" applyBorder="1"/>
    <xf numFmtId="42" fontId="13" fillId="0" borderId="32" xfId="0" applyNumberFormat="1" applyFont="1" applyBorder="1"/>
    <xf numFmtId="0" fontId="12" fillId="2" borderId="0" xfId="0" applyFont="1" applyFill="1" applyAlignment="1">
      <alignment horizontal="left" wrapText="1"/>
    </xf>
    <xf numFmtId="0" fontId="12" fillId="2" borderId="35" xfId="0" applyFont="1" applyFill="1" applyBorder="1" applyAlignment="1">
      <alignment wrapText="1"/>
    </xf>
    <xf numFmtId="42" fontId="13" fillId="2" borderId="35" xfId="0" applyNumberFormat="1" applyFont="1" applyFill="1" applyBorder="1"/>
    <xf numFmtId="0" fontId="13" fillId="0" borderId="1" xfId="0" applyFont="1" applyBorder="1"/>
    <xf numFmtId="42" fontId="13" fillId="2" borderId="1" xfId="0" applyNumberFormat="1" applyFont="1" applyFill="1" applyBorder="1"/>
    <xf numFmtId="42" fontId="12" fillId="2" borderId="35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42" fontId="12" fillId="0" borderId="0" xfId="0" applyNumberFormat="1" applyFont="1"/>
    <xf numFmtId="42" fontId="12" fillId="3" borderId="0" xfId="0" applyNumberFormat="1" applyFont="1" applyFill="1"/>
    <xf numFmtId="0" fontId="13" fillId="0" borderId="0" xfId="0" applyFont="1" applyAlignment="1">
      <alignment horizontal="left"/>
    </xf>
    <xf numFmtId="0" fontId="12" fillId="2" borderId="1" xfId="0" applyFont="1" applyFill="1" applyBorder="1" applyAlignment="1">
      <alignment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9" fillId="2" borderId="0" xfId="0" applyFont="1" applyFill="1"/>
    <xf numFmtId="0" fontId="13" fillId="2" borderId="0" xfId="0" applyFont="1" applyFill="1" applyAlignment="1">
      <alignment wrapText="1"/>
    </xf>
    <xf numFmtId="0" fontId="20" fillId="0" borderId="0" xfId="0" applyFont="1"/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42" fontId="17" fillId="3" borderId="0" xfId="0" applyNumberFormat="1" applyFont="1" applyFill="1"/>
    <xf numFmtId="42" fontId="17" fillId="2" borderId="0" xfId="0" applyNumberFormat="1" applyFont="1" applyFill="1"/>
    <xf numFmtId="42" fontId="19" fillId="2" borderId="0" xfId="0" applyNumberFormat="1" applyFont="1" applyFill="1"/>
    <xf numFmtId="42" fontId="12" fillId="2" borderId="1" xfId="0" applyNumberFormat="1" applyFont="1" applyFill="1" applyBorder="1"/>
    <xf numFmtId="165" fontId="21" fillId="0" borderId="0" xfId="7" applyNumberFormat="1" applyFont="1"/>
    <xf numFmtId="165" fontId="13" fillId="0" borderId="0" xfId="0" applyNumberFormat="1" applyFont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2" fillId="2" borderId="1" xfId="0" applyFont="1" applyFill="1" applyBorder="1"/>
    <xf numFmtId="42" fontId="16" fillId="2" borderId="1" xfId="0" applyNumberFormat="1" applyFont="1" applyFill="1" applyBorder="1"/>
    <xf numFmtId="42" fontId="22" fillId="2" borderId="1" xfId="0" applyNumberFormat="1" applyFont="1" applyFill="1" applyBorder="1"/>
    <xf numFmtId="42" fontId="12" fillId="3" borderId="1" xfId="0" applyNumberFormat="1" applyFont="1" applyFill="1" applyBorder="1"/>
    <xf numFmtId="42" fontId="12" fillId="0" borderId="28" xfId="0" applyNumberFormat="1" applyFont="1" applyBorder="1"/>
    <xf numFmtId="42" fontId="12" fillId="0" borderId="27" xfId="0" applyNumberFormat="1" applyFont="1" applyBorder="1"/>
    <xf numFmtId="42" fontId="12" fillId="3" borderId="27" xfId="0" applyNumberFormat="1" applyFont="1" applyFill="1" applyBorder="1"/>
    <xf numFmtId="42" fontId="12" fillId="3" borderId="29" xfId="0" applyNumberFormat="1" applyFont="1" applyFill="1" applyBorder="1"/>
    <xf numFmtId="42" fontId="13" fillId="0" borderId="25" xfId="0" applyNumberFormat="1" applyFont="1" applyBorder="1"/>
    <xf numFmtId="42" fontId="13" fillId="3" borderId="32" xfId="0" applyNumberFormat="1" applyFont="1" applyFill="1" applyBorder="1"/>
    <xf numFmtId="42" fontId="0" fillId="5" borderId="33" xfId="0" applyNumberFormat="1" applyFill="1" applyBorder="1"/>
    <xf numFmtId="42" fontId="7" fillId="5" borderId="33" xfId="0" applyNumberFormat="1" applyFont="1" applyFill="1" applyBorder="1"/>
    <xf numFmtId="42" fontId="0" fillId="5" borderId="34" xfId="0" applyNumberFormat="1" applyFill="1" applyBorder="1"/>
    <xf numFmtId="42" fontId="0" fillId="3" borderId="2" xfId="0" applyNumberFormat="1" applyFill="1" applyBorder="1"/>
    <xf numFmtId="0" fontId="0" fillId="2" borderId="0" xfId="0" applyFill="1"/>
    <xf numFmtId="42" fontId="1" fillId="3" borderId="3" xfId="0" applyNumberFormat="1" applyFont="1" applyFill="1" applyBorder="1"/>
    <xf numFmtId="42" fontId="1" fillId="3" borderId="26" xfId="0" applyNumberFormat="1" applyFont="1" applyFill="1" applyBorder="1"/>
    <xf numFmtId="0" fontId="1" fillId="2" borderId="19" xfId="0" applyFont="1" applyFill="1" applyBorder="1"/>
    <xf numFmtId="0" fontId="8" fillId="3" borderId="15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164" fontId="7" fillId="3" borderId="16" xfId="0" applyNumberFormat="1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164" fontId="7" fillId="3" borderId="0" xfId="0" applyNumberFormat="1" applyFont="1" applyFill="1" applyAlignment="1">
      <alignment horizontal="center"/>
    </xf>
    <xf numFmtId="0" fontId="7" fillId="3" borderId="2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10" fillId="3" borderId="0" xfId="0" applyFont="1" applyFill="1"/>
    <xf numFmtId="0" fontId="7" fillId="3" borderId="7" xfId="0" applyFont="1" applyFill="1" applyBorder="1"/>
    <xf numFmtId="0" fontId="8" fillId="3" borderId="0" xfId="0" applyFont="1" applyFill="1"/>
    <xf numFmtId="0" fontId="3" fillId="3" borderId="0" xfId="0" applyFont="1" applyFill="1"/>
    <xf numFmtId="164" fontId="7" fillId="3" borderId="0" xfId="4" applyNumberFormat="1" applyFont="1" applyFill="1" applyBorder="1" applyAlignment="1">
      <alignment horizontal="center"/>
    </xf>
    <xf numFmtId="0" fontId="0" fillId="3" borderId="12" xfId="0" applyFill="1" applyBorder="1"/>
    <xf numFmtId="3" fontId="7" fillId="3" borderId="0" xfId="0" applyNumberFormat="1" applyFont="1" applyFill="1"/>
    <xf numFmtId="0" fontId="11" fillId="3" borderId="7" xfId="0" applyFont="1" applyFill="1" applyBorder="1"/>
    <xf numFmtId="0" fontId="1" fillId="3" borderId="7" xfId="0" applyFont="1" applyFill="1" applyBorder="1"/>
    <xf numFmtId="164" fontId="1" fillId="3" borderId="0" xfId="0" applyNumberFormat="1" applyFont="1" applyFill="1"/>
    <xf numFmtId="0" fontId="0" fillId="3" borderId="7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42" fontId="17" fillId="0" borderId="27" xfId="0" applyNumberFormat="1" applyFont="1" applyBorder="1" applyAlignment="1">
      <alignment wrapText="1"/>
    </xf>
    <xf numFmtId="0" fontId="12" fillId="2" borderId="35" xfId="0" applyFont="1" applyFill="1" applyBorder="1" applyAlignment="1">
      <alignment horizontal="center"/>
    </xf>
    <xf numFmtId="42" fontId="13" fillId="0" borderId="0" xfId="0" applyNumberFormat="1" applyFont="1" applyAlignment="1">
      <alignment horizontal="center"/>
    </xf>
    <xf numFmtId="42" fontId="13" fillId="3" borderId="0" xfId="0" applyNumberFormat="1" applyFont="1" applyFill="1" applyAlignment="1">
      <alignment horizontal="center"/>
    </xf>
    <xf numFmtId="42" fontId="13" fillId="0" borderId="1" xfId="0" applyNumberFormat="1" applyFont="1" applyBorder="1" applyAlignment="1">
      <alignment horizontal="center"/>
    </xf>
    <xf numFmtId="4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42" fontId="17" fillId="0" borderId="0" xfId="0" applyNumberFormat="1" applyFont="1" applyAlignment="1">
      <alignment horizontal="center"/>
    </xf>
    <xf numFmtId="42" fontId="12" fillId="2" borderId="35" xfId="0" applyNumberFormat="1" applyFont="1" applyFill="1" applyBorder="1" applyAlignment="1">
      <alignment horizontal="center"/>
    </xf>
    <xf numFmtId="42" fontId="12" fillId="2" borderId="35" xfId="0" applyNumberFormat="1" applyFont="1" applyFill="1" applyBorder="1" applyAlignment="1">
      <alignment horizontal="center" wrapText="1"/>
    </xf>
    <xf numFmtId="0" fontId="16" fillId="3" borderId="0" xfId="0" applyFont="1" applyFill="1" applyAlignment="1">
      <alignment horizontal="center"/>
    </xf>
    <xf numFmtId="42" fontId="14" fillId="3" borderId="0" xfId="0" applyNumberFormat="1" applyFont="1" applyFill="1" applyAlignment="1">
      <alignment horizontal="center"/>
    </xf>
    <xf numFmtId="42" fontId="13" fillId="3" borderId="1" xfId="0" applyNumberFormat="1" applyFont="1" applyFill="1" applyBorder="1" applyAlignment="1">
      <alignment horizontal="center"/>
    </xf>
    <xf numFmtId="42" fontId="14" fillId="3" borderId="1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2" fontId="13" fillId="0" borderId="0" xfId="0" applyNumberFormat="1" applyFont="1" applyAlignment="1">
      <alignment horizontal="left"/>
    </xf>
    <xf numFmtId="42" fontId="17" fillId="0" borderId="0" xfId="0" applyNumberFormat="1" applyFont="1" applyAlignment="1">
      <alignment horizontal="left"/>
    </xf>
    <xf numFmtId="42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2" borderId="35" xfId="0" applyFont="1" applyFill="1" applyBorder="1"/>
    <xf numFmtId="42" fontId="0" fillId="6" borderId="33" xfId="0" applyNumberFormat="1" applyFill="1" applyBorder="1"/>
    <xf numFmtId="42" fontId="0" fillId="6" borderId="1" xfId="0" applyNumberFormat="1" applyFill="1" applyBorder="1"/>
    <xf numFmtId="0" fontId="0" fillId="3" borderId="30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31" xfId="0" applyFill="1" applyBorder="1" applyAlignment="1">
      <alignment horizontal="left" wrapText="1"/>
    </xf>
    <xf numFmtId="42" fontId="13" fillId="3" borderId="30" xfId="0" applyNumberFormat="1" applyFont="1" applyFill="1" applyBorder="1" applyAlignment="1">
      <alignment horizontal="left" wrapText="1"/>
    </xf>
    <xf numFmtId="42" fontId="13" fillId="3" borderId="0" xfId="0" applyNumberFormat="1" applyFont="1" applyFill="1" applyAlignment="1">
      <alignment horizontal="left" wrapText="1"/>
    </xf>
    <xf numFmtId="0" fontId="13" fillId="0" borderId="0" xfId="0" applyFont="1"/>
    <xf numFmtId="0" fontId="13" fillId="0" borderId="31" xfId="0" applyFont="1" applyBorder="1"/>
    <xf numFmtId="0" fontId="13" fillId="0" borderId="2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Border="1"/>
    <xf numFmtId="0" fontId="13" fillId="0" borderId="0" xfId="0" applyFont="1" applyAlignment="1">
      <alignment horizontal="left"/>
    </xf>
    <xf numFmtId="0" fontId="14" fillId="0" borderId="27" xfId="0" applyFont="1" applyBorder="1" applyAlignment="1">
      <alignment horizontal="left"/>
    </xf>
    <xf numFmtId="0" fontId="16" fillId="2" borderId="1" xfId="0" applyFont="1" applyFill="1" applyBorder="1" applyAlignment="1">
      <alignment wrapText="1"/>
    </xf>
    <xf numFmtId="42" fontId="12" fillId="2" borderId="1" xfId="0" applyNumberFormat="1" applyFont="1" applyFill="1" applyBorder="1" applyAlignment="1">
      <alignment wrapText="1"/>
    </xf>
    <xf numFmtId="42" fontId="0" fillId="3" borderId="26" xfId="0" applyNumberFormat="1" applyFill="1" applyBorder="1"/>
    <xf numFmtId="42" fontId="0" fillId="3" borderId="25" xfId="0" applyNumberFormat="1" applyFill="1" applyBorder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47A624B8-5C75-4410-94DD-9F6DA4BF9E82}"/>
    <cellStyle name="Percent" xfId="4" builtinId="5"/>
    <cellStyle name="Style 1" xfId="5" xr:uid="{9969EA99-8365-421B-8F10-789D7231B380}"/>
    <cellStyle name="Style 2" xfId="6" xr:uid="{683025FF-1030-47A3-A9AE-37575D8F65D7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zoomScale="90" zoomScaleNormal="90" zoomScalePageLayoutView="64" workbookViewId="0">
      <selection activeCell="D9" sqref="D9"/>
    </sheetView>
  </sheetViews>
  <sheetFormatPr defaultColWidth="20.5703125" defaultRowHeight="15" x14ac:dyDescent="0.25"/>
  <cols>
    <col min="1" max="1" width="32.140625" customWidth="1"/>
    <col min="2" max="2" width="18.7109375" customWidth="1"/>
    <col min="3" max="3" width="23.140625" style="2" customWidth="1"/>
    <col min="4" max="4" width="16.140625" style="2" bestFit="1" customWidth="1"/>
    <col min="5" max="5" width="17.5703125" style="2" customWidth="1"/>
    <col min="6" max="6" width="10.42578125" style="2" customWidth="1"/>
    <col min="7" max="7" width="33" style="2" customWidth="1"/>
    <col min="8" max="8" width="22.85546875" style="2" bestFit="1" customWidth="1"/>
    <col min="9" max="9" width="20.42578125" style="2" customWidth="1"/>
    <col min="10" max="10" width="17" style="2" customWidth="1"/>
    <col min="11" max="11" width="2.7109375" style="2" customWidth="1"/>
  </cols>
  <sheetData>
    <row r="1" spans="1:11" ht="26.25" customHeight="1" x14ac:dyDescent="0.25">
      <c r="A1" s="87" t="s">
        <v>0</v>
      </c>
      <c r="B1" s="87"/>
      <c r="C1" s="107"/>
      <c r="D1" s="107"/>
    </row>
    <row r="3" spans="1:11" s="65" customFormat="1" ht="15.75" x14ac:dyDescent="0.25">
      <c r="A3" s="212" t="s">
        <v>141</v>
      </c>
      <c r="B3" s="212"/>
      <c r="C3" s="213"/>
      <c r="D3" s="132"/>
      <c r="E3" s="132"/>
      <c r="F3" s="132"/>
      <c r="G3" s="212" t="s">
        <v>142</v>
      </c>
      <c r="H3" s="212"/>
      <c r="I3" s="212"/>
      <c r="J3" s="132"/>
      <c r="K3" s="132"/>
    </row>
    <row r="4" spans="1:11" s="65" customFormat="1" ht="15.75" x14ac:dyDescent="0.25">
      <c r="A4" s="104"/>
      <c r="B4" s="104"/>
      <c r="C4" s="104"/>
      <c r="D4" s="105"/>
      <c r="E4" s="105"/>
      <c r="F4" s="105"/>
      <c r="G4" s="104"/>
      <c r="H4" s="104"/>
      <c r="I4" s="104"/>
      <c r="J4" s="105"/>
      <c r="K4" s="105"/>
    </row>
    <row r="5" spans="1:11" s="87" customFormat="1" ht="34.5" customHeight="1" x14ac:dyDescent="0.25">
      <c r="A5" s="121" t="s">
        <v>1</v>
      </c>
      <c r="B5" s="202" t="s">
        <v>147</v>
      </c>
      <c r="C5" s="202" t="s">
        <v>148</v>
      </c>
      <c r="D5" s="201" t="s">
        <v>2</v>
      </c>
      <c r="E5" s="201" t="s">
        <v>3</v>
      </c>
      <c r="F5" s="105"/>
      <c r="G5" s="121" t="s">
        <v>136</v>
      </c>
      <c r="H5" s="202" t="s">
        <v>149</v>
      </c>
      <c r="I5" s="201" t="s">
        <v>4</v>
      </c>
      <c r="J5" s="202" t="s">
        <v>5</v>
      </c>
      <c r="K5" s="105"/>
    </row>
    <row r="6" spans="1:11" s="65" customFormat="1" ht="15.75" x14ac:dyDescent="0.25">
      <c r="A6" s="65" t="s">
        <v>6</v>
      </c>
      <c r="B6" s="203"/>
      <c r="C6" s="196"/>
      <c r="D6" s="196">
        <v>4506979.25</v>
      </c>
      <c r="E6" s="204"/>
      <c r="F6" s="109"/>
      <c r="G6" s="130"/>
      <c r="H6" s="107"/>
      <c r="I6" s="107">
        <f>D6+D11</f>
        <v>4546734.25</v>
      </c>
      <c r="J6" s="108"/>
    </row>
    <row r="7" spans="1:11" s="65" customFormat="1" ht="15.75" x14ac:dyDescent="0.25">
      <c r="B7" s="203"/>
      <c r="C7" s="196"/>
      <c r="D7" s="196"/>
      <c r="E7" s="196"/>
      <c r="F7" s="109"/>
      <c r="G7" s="214"/>
      <c r="H7" s="107"/>
      <c r="I7" s="110"/>
      <c r="J7" s="107"/>
    </row>
    <row r="8" spans="1:11" s="65" customFormat="1" ht="15.75" x14ac:dyDescent="0.25">
      <c r="A8" s="65" t="s">
        <v>7</v>
      </c>
      <c r="B8" s="196">
        <v>771600</v>
      </c>
      <c r="C8" s="196">
        <f>'FY23 Programs'!D138</f>
        <v>386800</v>
      </c>
      <c r="D8" s="196">
        <f>'FY23 Programs'!E138</f>
        <v>434996</v>
      </c>
      <c r="E8" s="196">
        <f>D8-C8</f>
        <v>48196</v>
      </c>
      <c r="F8" s="109"/>
      <c r="G8" s="214">
        <f>'FY23 Programs'!G138</f>
        <v>797748</v>
      </c>
      <c r="H8" s="107">
        <f>'FY23 Programs'!H138</f>
        <v>401375.25</v>
      </c>
      <c r="I8" s="110">
        <f>'FY23 Programs'!I138</f>
        <v>422736</v>
      </c>
      <c r="J8" s="107">
        <f>I8-H8</f>
        <v>21360.75</v>
      </c>
    </row>
    <row r="9" spans="1:11" s="65" customFormat="1" ht="15.75" x14ac:dyDescent="0.25">
      <c r="A9" s="65" t="s">
        <v>8</v>
      </c>
      <c r="B9" s="196">
        <v>-1280002</v>
      </c>
      <c r="C9" s="196">
        <f>'FY23 Programs'!D139</f>
        <v>-621927</v>
      </c>
      <c r="D9" s="196">
        <v>-385982</v>
      </c>
      <c r="E9" s="196">
        <f t="shared" ref="E9:E10" si="0">D9-C9</f>
        <v>235945</v>
      </c>
      <c r="F9" s="109"/>
      <c r="G9" s="214">
        <f>'FY23 Programs'!G139</f>
        <v>-1179944</v>
      </c>
      <c r="H9" s="107">
        <f>'FY23 Programs'!H139</f>
        <v>-616996</v>
      </c>
      <c r="I9" s="110">
        <f>'FY23 Programs'!I139</f>
        <v>-521778</v>
      </c>
      <c r="J9" s="107">
        <f>I9-H9</f>
        <v>95218</v>
      </c>
      <c r="K9" s="107"/>
    </row>
    <row r="10" spans="1:11" s="65" customFormat="1" ht="15.75" x14ac:dyDescent="0.25">
      <c r="A10" s="65" t="s">
        <v>9</v>
      </c>
      <c r="B10" s="196">
        <v>-55545</v>
      </c>
      <c r="C10" s="196">
        <f>'FY23 Programs'!D140</f>
        <v>-31003</v>
      </c>
      <c r="D10" s="196">
        <v>-9259</v>
      </c>
      <c r="E10" s="196">
        <f t="shared" si="0"/>
        <v>21744</v>
      </c>
      <c r="F10" s="109"/>
      <c r="G10" s="214">
        <f>'FY23 Programs'!G140</f>
        <v>-33280</v>
      </c>
      <c r="H10" s="107">
        <f>'FY23 Programs'!H140</f>
        <v>-16641</v>
      </c>
      <c r="I10" s="110">
        <f>'FY23 Programs'!I140</f>
        <v>-19957</v>
      </c>
      <c r="J10" s="107">
        <f>I10-H10</f>
        <v>-3316</v>
      </c>
      <c r="K10" s="107"/>
    </row>
    <row r="11" spans="1:11" s="65" customFormat="1" ht="15.75" x14ac:dyDescent="0.25">
      <c r="A11" s="130" t="s">
        <v>10</v>
      </c>
      <c r="B11" s="196">
        <f>SUM(B8:B10)</f>
        <v>-563947</v>
      </c>
      <c r="C11" s="196">
        <f>SUM(C8:C10)</f>
        <v>-266130</v>
      </c>
      <c r="D11" s="196">
        <f>SUM(D8:D10)</f>
        <v>39755</v>
      </c>
      <c r="E11" s="196">
        <f>SUM(E8:E10)</f>
        <v>305885</v>
      </c>
      <c r="F11" s="109"/>
      <c r="G11" s="214">
        <f>SUM(G8:G10)</f>
        <v>-415476</v>
      </c>
      <c r="H11" s="107">
        <f>SUM(H8:H10)</f>
        <v>-232261.75</v>
      </c>
      <c r="I11" s="107">
        <f>SUM(I8:I10)</f>
        <v>-118999</v>
      </c>
      <c r="J11" s="107">
        <f>I11-H11</f>
        <v>113262.75</v>
      </c>
    </row>
    <row r="12" spans="1:11" s="65" customFormat="1" ht="15.75" x14ac:dyDescent="0.25">
      <c r="C12" s="107"/>
      <c r="D12" s="107"/>
      <c r="E12" s="107"/>
      <c r="F12" s="109"/>
      <c r="G12" s="214"/>
      <c r="H12" s="107"/>
      <c r="I12" s="107"/>
      <c r="J12" s="107"/>
    </row>
    <row r="13" spans="1:11" s="65" customFormat="1" ht="15.75" x14ac:dyDescent="0.25">
      <c r="A13" s="112"/>
      <c r="B13" s="112"/>
      <c r="C13" s="108"/>
      <c r="D13" s="108"/>
      <c r="E13" s="107"/>
      <c r="F13" s="109"/>
      <c r="G13" s="215"/>
      <c r="H13" s="107"/>
      <c r="I13" s="107"/>
      <c r="J13" s="107"/>
    </row>
    <row r="14" spans="1:11" s="65" customFormat="1" ht="16.5" thickBot="1" x14ac:dyDescent="0.3">
      <c r="A14" s="112"/>
      <c r="B14" s="112"/>
      <c r="C14" s="108"/>
      <c r="D14" s="108"/>
      <c r="E14" s="107"/>
      <c r="F14" s="109"/>
      <c r="G14" s="216"/>
      <c r="H14" s="113"/>
      <c r="I14" s="107"/>
      <c r="J14" s="107"/>
    </row>
    <row r="15" spans="1:11" s="65" customFormat="1" ht="39" customHeight="1" thickTop="1" x14ac:dyDescent="0.25">
      <c r="A15" s="122" t="s">
        <v>11</v>
      </c>
      <c r="B15" s="122"/>
      <c r="C15" s="195" t="s">
        <v>135</v>
      </c>
      <c r="D15" s="195" t="s">
        <v>2</v>
      </c>
      <c r="E15" s="195" t="s">
        <v>13</v>
      </c>
      <c r="F15" s="123"/>
      <c r="G15" s="126" t="s">
        <v>133</v>
      </c>
      <c r="H15" s="206" t="s">
        <v>149</v>
      </c>
      <c r="I15" s="205" t="s">
        <v>2</v>
      </c>
      <c r="J15" s="205" t="s">
        <v>3</v>
      </c>
      <c r="K15" s="218"/>
    </row>
    <row r="16" spans="1:11" s="65" customFormat="1" ht="15.75" x14ac:dyDescent="0.25">
      <c r="C16" s="196"/>
      <c r="D16" s="196"/>
      <c r="E16" s="196"/>
      <c r="F16" s="109"/>
      <c r="G16" s="207"/>
      <c r="H16" s="207"/>
      <c r="I16" s="196"/>
      <c r="J16" s="196"/>
    </row>
    <row r="17" spans="1:11" s="65" customFormat="1" ht="15.75" x14ac:dyDescent="0.25">
      <c r="A17" s="65" t="s">
        <v>14</v>
      </c>
      <c r="C17" s="196">
        <v>1370396</v>
      </c>
      <c r="D17" s="197">
        <v>1447584</v>
      </c>
      <c r="E17" s="196">
        <f>D17-C17</f>
        <v>77188</v>
      </c>
      <c r="F17" s="109"/>
      <c r="G17" s="197">
        <f>'FY23 Grants'!H69</f>
        <v>1581555</v>
      </c>
      <c r="H17" s="197">
        <f>'FY23 Grants'!J69</f>
        <v>744987</v>
      </c>
      <c r="I17" s="208">
        <f>'FY23 Grants'!K69</f>
        <v>1896735</v>
      </c>
      <c r="J17" s="196">
        <f>I17-H17</f>
        <v>1151748</v>
      </c>
    </row>
    <row r="18" spans="1:11" s="65" customFormat="1" ht="15.75" x14ac:dyDescent="0.25">
      <c r="A18" s="65" t="s">
        <v>15</v>
      </c>
      <c r="C18" s="196">
        <v>-1216160</v>
      </c>
      <c r="D18" s="196">
        <v>-1310865.5</v>
      </c>
      <c r="E18" s="196">
        <f>D18-C18</f>
        <v>-94705.5</v>
      </c>
      <c r="F18" s="109"/>
      <c r="G18" s="197">
        <f>'FY23 Grants'!H70</f>
        <v>-1401798</v>
      </c>
      <c r="H18" s="197">
        <f>'FY23 Grants'!J70</f>
        <v>-655108</v>
      </c>
      <c r="I18" s="208">
        <f>'FY23 Grants'!K70</f>
        <v>-1470648</v>
      </c>
      <c r="J18" s="196">
        <f>I18-H18</f>
        <v>-815540</v>
      </c>
    </row>
    <row r="19" spans="1:11" s="65" customFormat="1" ht="15.75" x14ac:dyDescent="0.25">
      <c r="A19" s="124" t="s">
        <v>16</v>
      </c>
      <c r="B19" s="124"/>
      <c r="C19" s="198">
        <v>-154236</v>
      </c>
      <c r="D19" s="198">
        <v>-136718.5</v>
      </c>
      <c r="E19" s="198">
        <f>D19-C19</f>
        <v>17517.5</v>
      </c>
      <c r="F19" s="109"/>
      <c r="G19" s="209">
        <f>'FY23 Grants'!H71</f>
        <v>-179757</v>
      </c>
      <c r="H19" s="209">
        <f>'FY23 Grants'!J71</f>
        <v>-89879</v>
      </c>
      <c r="I19" s="210">
        <f>'FY23 Grants'!K71</f>
        <v>-185309</v>
      </c>
      <c r="J19" s="198">
        <f>I19-H19</f>
        <v>-95430</v>
      </c>
    </row>
    <row r="20" spans="1:11" s="88" customFormat="1" ht="15.75" x14ac:dyDescent="0.25">
      <c r="A20" s="232" t="s">
        <v>17</v>
      </c>
      <c r="B20" s="232"/>
      <c r="C20" s="199">
        <f>SUM(C17:C19)</f>
        <v>0</v>
      </c>
      <c r="D20" s="199">
        <f>SUM(D17:D19)</f>
        <v>0</v>
      </c>
      <c r="E20" s="199">
        <f>SUM(E17:E19)</f>
        <v>0</v>
      </c>
      <c r="F20" s="109"/>
      <c r="G20" s="208">
        <f>SUM(G17:G19)</f>
        <v>0</v>
      </c>
      <c r="H20" s="208">
        <f>SUM(H17:H19)</f>
        <v>0</v>
      </c>
      <c r="I20" s="208">
        <f>SUM(I17:I19)</f>
        <v>240778</v>
      </c>
      <c r="J20" s="196">
        <f>I20-H20</f>
        <v>240778</v>
      </c>
    </row>
    <row r="21" spans="1:11" s="88" customFormat="1" ht="15.75" x14ac:dyDescent="0.25">
      <c r="A21" s="110"/>
      <c r="B21" s="110"/>
      <c r="C21" s="200"/>
      <c r="D21" s="196"/>
      <c r="E21" s="199"/>
      <c r="F21" s="109"/>
      <c r="G21" s="200"/>
      <c r="H21" s="200"/>
      <c r="I21" s="200"/>
      <c r="J21" s="211"/>
    </row>
    <row r="22" spans="1:11" s="65" customFormat="1" ht="23.25" customHeight="1" x14ac:dyDescent="0.25">
      <c r="A22" s="106" t="s">
        <v>18</v>
      </c>
      <c r="B22" s="106"/>
      <c r="C22" s="201" t="s">
        <v>19</v>
      </c>
      <c r="D22" s="201"/>
      <c r="E22" s="201"/>
      <c r="F22" s="109"/>
      <c r="G22" s="121" t="s">
        <v>20</v>
      </c>
      <c r="H22" s="202" t="s">
        <v>21</v>
      </c>
      <c r="I22" s="202"/>
      <c r="J22" s="201"/>
      <c r="K22" s="105"/>
    </row>
    <row r="23" spans="1:11" s="65" customFormat="1" ht="15.75" x14ac:dyDescent="0.25">
      <c r="C23" s="196"/>
      <c r="D23" s="196"/>
      <c r="E23" s="196"/>
      <c r="F23" s="109"/>
      <c r="G23" s="196"/>
      <c r="H23" s="196"/>
      <c r="I23" s="196"/>
      <c r="J23" s="196"/>
      <c r="K23" s="107"/>
    </row>
    <row r="24" spans="1:11" s="65" customFormat="1" ht="15.75" x14ac:dyDescent="0.25">
      <c r="A24" s="65" t="s">
        <v>22</v>
      </c>
      <c r="C24" s="196">
        <v>2142878</v>
      </c>
      <c r="D24" s="196"/>
      <c r="E24" s="196"/>
      <c r="F24" s="109"/>
      <c r="G24" s="217" t="s">
        <v>23</v>
      </c>
      <c r="H24" s="196">
        <v>1867021</v>
      </c>
      <c r="I24" s="196"/>
      <c r="J24" s="196"/>
      <c r="K24" s="107"/>
    </row>
    <row r="25" spans="1:11" s="65" customFormat="1" ht="15.75" x14ac:dyDescent="0.25">
      <c r="A25" s="65" t="s">
        <v>24</v>
      </c>
      <c r="C25" s="196">
        <v>86456</v>
      </c>
      <c r="D25" s="196"/>
      <c r="E25" s="196"/>
      <c r="F25" s="109"/>
      <c r="G25" s="217" t="s">
        <v>25</v>
      </c>
      <c r="H25" s="196">
        <v>39609</v>
      </c>
      <c r="I25" s="196"/>
      <c r="J25" s="196"/>
      <c r="K25" s="107"/>
    </row>
    <row r="26" spans="1:11" s="65" customFormat="1" ht="15.75" x14ac:dyDescent="0.25">
      <c r="A26" s="65" t="s">
        <v>26</v>
      </c>
      <c r="C26" s="196">
        <v>-12112</v>
      </c>
      <c r="D26" s="196"/>
      <c r="E26" s="196"/>
      <c r="F26" s="109"/>
      <c r="G26" s="217" t="s">
        <v>27</v>
      </c>
      <c r="H26" s="196">
        <v>-4645</v>
      </c>
      <c r="I26" s="196"/>
      <c r="J26" s="196"/>
      <c r="K26" s="107"/>
    </row>
    <row r="27" spans="1:11" s="65" customFormat="1" ht="15.75" x14ac:dyDescent="0.25">
      <c r="A27" s="65" t="s">
        <v>28</v>
      </c>
      <c r="C27" s="196">
        <v>0</v>
      </c>
      <c r="D27" s="196"/>
      <c r="E27" s="196"/>
      <c r="F27" s="109"/>
      <c r="G27" s="217" t="s">
        <v>29</v>
      </c>
      <c r="H27" s="196">
        <v>0</v>
      </c>
      <c r="I27" s="196"/>
      <c r="J27" s="196"/>
      <c r="K27" s="107"/>
    </row>
    <row r="28" spans="1:11" s="65" customFormat="1" ht="15.75" x14ac:dyDescent="0.25">
      <c r="A28" s="65" t="s">
        <v>30</v>
      </c>
      <c r="C28" s="196">
        <v>142931</v>
      </c>
      <c r="D28" s="196"/>
      <c r="E28" s="196"/>
      <c r="F28" s="109"/>
      <c r="G28" s="217" t="s">
        <v>30</v>
      </c>
      <c r="H28" s="196">
        <v>135075</v>
      </c>
      <c r="I28" s="196"/>
      <c r="J28" s="196"/>
      <c r="K28" s="107"/>
    </row>
    <row r="29" spans="1:11" s="65" customFormat="1" ht="15.75" x14ac:dyDescent="0.25">
      <c r="A29" s="65" t="s">
        <v>31</v>
      </c>
      <c r="C29" s="198">
        <v>-493131</v>
      </c>
      <c r="D29" s="196"/>
      <c r="E29" s="196"/>
      <c r="F29" s="109"/>
      <c r="G29" s="217" t="s">
        <v>31</v>
      </c>
      <c r="H29" s="198">
        <v>-145381</v>
      </c>
      <c r="I29" s="196"/>
      <c r="J29" s="196"/>
      <c r="K29" s="107"/>
    </row>
    <row r="30" spans="1:11" s="65" customFormat="1" ht="15.75" x14ac:dyDescent="0.25">
      <c r="A30" s="231" t="s">
        <v>32</v>
      </c>
      <c r="B30" s="231"/>
      <c r="C30" s="196">
        <f>SUM(C24:C29)</f>
        <v>1867022</v>
      </c>
      <c r="D30" s="196"/>
      <c r="E30" s="196"/>
      <c r="F30" s="109"/>
      <c r="G30" s="217" t="s">
        <v>33</v>
      </c>
      <c r="H30" s="196">
        <f>SUM(H24:H29)</f>
        <v>1891679</v>
      </c>
      <c r="I30" s="196"/>
      <c r="J30" s="196"/>
      <c r="K30" s="107"/>
    </row>
    <row r="31" spans="1:11" s="65" customFormat="1" ht="15.75" x14ac:dyDescent="0.25">
      <c r="A31" s="124"/>
      <c r="B31" s="124"/>
      <c r="C31" s="198"/>
      <c r="D31" s="198"/>
      <c r="E31" s="198"/>
      <c r="F31" s="125"/>
      <c r="G31" s="209"/>
      <c r="H31" s="209"/>
      <c r="I31" s="198"/>
      <c r="J31" s="198"/>
      <c r="K31" s="111"/>
    </row>
    <row r="32" spans="1:11" s="65" customFormat="1" ht="18" x14ac:dyDescent="0.4">
      <c r="A32" s="116" t="s">
        <v>34</v>
      </c>
      <c r="B32" s="194"/>
      <c r="C32" s="117"/>
      <c r="D32" s="118"/>
      <c r="E32" s="118"/>
      <c r="F32" s="118"/>
      <c r="G32" s="118"/>
      <c r="H32" s="118"/>
      <c r="I32" s="118"/>
      <c r="J32" s="118"/>
      <c r="K32" s="119"/>
    </row>
    <row r="33" spans="1:11" s="65" customFormat="1" ht="18" customHeight="1" x14ac:dyDescent="0.25">
      <c r="A33" s="224" t="s">
        <v>35</v>
      </c>
      <c r="B33" s="225"/>
      <c r="C33" s="226"/>
      <c r="D33" s="226"/>
      <c r="E33" s="226"/>
      <c r="F33" s="226"/>
      <c r="G33" s="226"/>
      <c r="H33" s="226"/>
      <c r="I33" s="226"/>
      <c r="J33" s="226"/>
      <c r="K33" s="227"/>
    </row>
    <row r="34" spans="1:11" ht="7.5" customHeight="1" x14ac:dyDescent="0.2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3"/>
    </row>
    <row r="35" spans="1:11" s="65" customFormat="1" ht="6" customHeight="1" x14ac:dyDescent="0.25">
      <c r="A35" s="228"/>
      <c r="B35" s="229"/>
      <c r="C35" s="230"/>
      <c r="D35" s="230"/>
      <c r="E35" s="230"/>
      <c r="F35" s="230"/>
      <c r="G35" s="230"/>
      <c r="H35" s="230"/>
      <c r="I35" s="230"/>
      <c r="J35" s="230"/>
      <c r="K35" s="120"/>
    </row>
  </sheetData>
  <mergeCells count="5">
    <mergeCell ref="A34:K34"/>
    <mergeCell ref="A33:K33"/>
    <mergeCell ref="A35:J35"/>
    <mergeCell ref="A30:B30"/>
    <mergeCell ref="A20:B20"/>
  </mergeCells>
  <pageMargins left="1.2" right="0.45" top="0.75" bottom="0.75" header="0.3" footer="0.3"/>
  <pageSetup scale="55" orientation="landscape" cellComments="atEnd" r:id="rId1"/>
  <headerFooter>
    <oddHeader>&amp;C&amp;"-,Bold"Public Library Association
FY23 (2022-2023) Financial Report&amp;RPLA Board of Directors
May 5, 2023 Virtual Meeting 
Document no.: 2023.36a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5"/>
  <sheetViews>
    <sheetView view="pageLayout" topLeftCell="A55" zoomScaleNormal="100" workbookViewId="0">
      <selection activeCell="C78" sqref="C78"/>
    </sheetView>
  </sheetViews>
  <sheetFormatPr defaultColWidth="9.28515625" defaultRowHeight="15" x14ac:dyDescent="0.25"/>
  <cols>
    <col min="1" max="1" width="6.42578125" style="24" customWidth="1"/>
    <col min="2" max="2" width="34.42578125" style="24" bestFit="1" customWidth="1"/>
    <col min="3" max="3" width="14" style="24" bestFit="1" customWidth="1"/>
    <col min="4" max="8" width="13" style="24" customWidth="1"/>
    <col min="9" max="9" width="9.28515625" style="24"/>
    <col min="10" max="10" width="9.7109375" style="24" bestFit="1" customWidth="1"/>
    <col min="11" max="11" width="12.28515625" style="24" bestFit="1" customWidth="1"/>
    <col min="12" max="16384" width="9.28515625" style="24"/>
  </cols>
  <sheetData>
    <row r="1" spans="1:10" s="20" customFormat="1" ht="13.5" customHeight="1" x14ac:dyDescent="0.25">
      <c r="A1" s="165" t="s">
        <v>36</v>
      </c>
      <c r="B1" s="166"/>
      <c r="C1" s="167"/>
      <c r="D1" s="167"/>
      <c r="E1" s="167"/>
      <c r="F1" s="167"/>
      <c r="G1" s="168"/>
      <c r="H1" s="169"/>
      <c r="I1" s="19"/>
    </row>
    <row r="2" spans="1:10" s="20" customFormat="1" ht="13.5" customHeight="1" x14ac:dyDescent="0.25">
      <c r="A2" s="35" t="s">
        <v>143</v>
      </c>
      <c r="B2" s="19"/>
      <c r="C2" s="19"/>
      <c r="D2" s="19"/>
      <c r="E2" s="19"/>
      <c r="F2" s="19"/>
      <c r="G2" s="170"/>
      <c r="H2" s="171"/>
      <c r="I2" s="19"/>
    </row>
    <row r="3" spans="1:10" s="20" customFormat="1" ht="13.5" customHeight="1" thickBot="1" x14ac:dyDescent="0.3">
      <c r="A3" s="35" t="s">
        <v>144</v>
      </c>
      <c r="B3" s="19"/>
      <c r="C3" s="19"/>
      <c r="D3" s="19"/>
      <c r="E3" s="19"/>
      <c r="F3" s="19"/>
      <c r="G3" s="170"/>
      <c r="H3" s="171"/>
      <c r="I3" s="19"/>
    </row>
    <row r="4" spans="1:10" s="20" customFormat="1" x14ac:dyDescent="0.25">
      <c r="A4" s="172"/>
      <c r="B4" s="21"/>
      <c r="C4" s="42" t="s">
        <v>145</v>
      </c>
      <c r="D4" s="43" t="s">
        <v>38</v>
      </c>
      <c r="E4" s="44" t="s">
        <v>38</v>
      </c>
      <c r="F4" s="44" t="s">
        <v>38</v>
      </c>
      <c r="G4" s="45" t="s">
        <v>3</v>
      </c>
      <c r="H4" s="42" t="s">
        <v>37</v>
      </c>
      <c r="I4" s="21"/>
    </row>
    <row r="5" spans="1:10" s="20" customFormat="1" ht="24" thickBot="1" x14ac:dyDescent="0.4">
      <c r="A5" s="35"/>
      <c r="B5" s="173" t="s">
        <v>39</v>
      </c>
      <c r="C5" s="34" t="s">
        <v>137</v>
      </c>
      <c r="D5" s="34" t="s">
        <v>40</v>
      </c>
      <c r="E5" s="22" t="s">
        <v>41</v>
      </c>
      <c r="F5" s="22" t="s">
        <v>3</v>
      </c>
      <c r="G5" s="23" t="s">
        <v>42</v>
      </c>
      <c r="H5" s="46" t="s">
        <v>41</v>
      </c>
      <c r="I5" s="19"/>
    </row>
    <row r="6" spans="1:10" s="20" customFormat="1" x14ac:dyDescent="0.25">
      <c r="A6" s="174"/>
      <c r="B6" s="175"/>
      <c r="C6" s="51"/>
      <c r="D6" s="35"/>
      <c r="E6" s="19"/>
      <c r="F6" s="19"/>
      <c r="G6" s="170"/>
      <c r="H6" s="47"/>
      <c r="I6" s="19"/>
    </row>
    <row r="7" spans="1:10" x14ac:dyDescent="0.25">
      <c r="A7" s="40" t="s">
        <v>43</v>
      </c>
      <c r="B7" s="176"/>
      <c r="C7" s="52">
        <f>'FY23 Programs'!E6</f>
        <v>0</v>
      </c>
      <c r="D7" s="36">
        <f>'FY23 Programs'!I6</f>
        <v>0</v>
      </c>
      <c r="E7" s="25">
        <f>'FY23 Programs'!H6</f>
        <v>0</v>
      </c>
      <c r="F7" s="25">
        <f>D7-E7</f>
        <v>0</v>
      </c>
      <c r="G7" s="177">
        <f>IF(E7=0,,F7/E7)</f>
        <v>0</v>
      </c>
      <c r="H7" s="48">
        <f>'FY23 Programs'!G6</f>
        <v>0</v>
      </c>
    </row>
    <row r="8" spans="1:10" x14ac:dyDescent="0.25">
      <c r="A8" s="40" t="s">
        <v>44</v>
      </c>
      <c r="B8" s="176"/>
      <c r="C8" s="53">
        <f>SUM('FY23 Programs'!E10:E11)</f>
        <v>274328</v>
      </c>
      <c r="D8" s="37">
        <f>SUM('FY23 Programs'!I10:I11)</f>
        <v>273201</v>
      </c>
      <c r="E8" s="26">
        <f>SUM('FY23 Programs'!H10:H11)</f>
        <v>240622</v>
      </c>
      <c r="F8" s="25">
        <f t="shared" ref="F8:F22" si="0">D8-E8</f>
        <v>32579</v>
      </c>
      <c r="G8" s="177">
        <f t="shared" ref="G8:G23" si="1">IF(E8=0,,F8/E8)</f>
        <v>0.13539493479399223</v>
      </c>
      <c r="H8" s="49">
        <f>SUM('FY23 Programs'!G10:G11)</f>
        <v>481243</v>
      </c>
      <c r="J8" s="26"/>
    </row>
    <row r="9" spans="1:10" x14ac:dyDescent="0.25">
      <c r="A9" s="40" t="s">
        <v>45</v>
      </c>
      <c r="B9" s="176"/>
      <c r="C9" s="53">
        <f>'FY23 Programs'!E16</f>
        <v>0</v>
      </c>
      <c r="D9" s="37">
        <f>'FY23 Programs'!I16</f>
        <v>0</v>
      </c>
      <c r="E9" s="26">
        <f>'FY23 Programs'!H16</f>
        <v>0</v>
      </c>
      <c r="F9" s="25">
        <f t="shared" si="0"/>
        <v>0</v>
      </c>
      <c r="G9" s="177">
        <f t="shared" si="1"/>
        <v>0</v>
      </c>
      <c r="H9" s="49">
        <f>'FY23 Programs'!G16</f>
        <v>0</v>
      </c>
      <c r="J9" s="26"/>
    </row>
    <row r="10" spans="1:10" x14ac:dyDescent="0.25">
      <c r="A10" s="40" t="s">
        <v>46</v>
      </c>
      <c r="B10" s="176"/>
      <c r="C10" s="53">
        <f>'FY23 Programs'!E21</f>
        <v>0</v>
      </c>
      <c r="D10" s="37">
        <f>'FY23 Programs'!I21</f>
        <v>0</v>
      </c>
      <c r="E10" s="26">
        <f>'FY23 Programs'!H21</f>
        <v>0</v>
      </c>
      <c r="F10" s="25">
        <f t="shared" si="0"/>
        <v>0</v>
      </c>
      <c r="G10" s="177">
        <f t="shared" si="1"/>
        <v>0</v>
      </c>
      <c r="H10" s="49">
        <f>'FY23 Programs'!G21</f>
        <v>0</v>
      </c>
      <c r="J10" s="26"/>
    </row>
    <row r="11" spans="1:10" x14ac:dyDescent="0.25">
      <c r="A11" s="40" t="s">
        <v>47</v>
      </c>
      <c r="B11" s="176"/>
      <c r="C11" s="53">
        <f>'FY23 Programs'!E26</f>
        <v>5326</v>
      </c>
      <c r="D11" s="37">
        <f>'FY23 Programs'!I26</f>
        <v>0</v>
      </c>
      <c r="E11" s="26">
        <f>'FY23 Programs'!H26</f>
        <v>0</v>
      </c>
      <c r="F11" s="25">
        <f t="shared" si="0"/>
        <v>0</v>
      </c>
      <c r="G11" s="177">
        <f t="shared" si="1"/>
        <v>0</v>
      </c>
      <c r="H11" s="49">
        <f>'FY23 Programs'!G26</f>
        <v>0</v>
      </c>
      <c r="J11" s="26"/>
    </row>
    <row r="12" spans="1:10" x14ac:dyDescent="0.25">
      <c r="A12" s="40" t="s">
        <v>48</v>
      </c>
      <c r="B12" s="176"/>
      <c r="C12" s="53">
        <f>'FY23 Programs'!E30</f>
        <v>0</v>
      </c>
      <c r="D12" s="37">
        <f>'FY23 Programs'!I30</f>
        <v>0</v>
      </c>
      <c r="E12" s="26">
        <f>'FY23 Programs'!H30</f>
        <v>0</v>
      </c>
      <c r="F12" s="25">
        <f t="shared" si="0"/>
        <v>0</v>
      </c>
      <c r="G12" s="177">
        <f t="shared" si="1"/>
        <v>0</v>
      </c>
      <c r="H12" s="49">
        <f>'FY23 Programs'!G30</f>
        <v>0</v>
      </c>
      <c r="J12" s="26"/>
    </row>
    <row r="13" spans="1:10" x14ac:dyDescent="0.25">
      <c r="A13" s="40" t="s">
        <v>49</v>
      </c>
      <c r="B13" s="176"/>
      <c r="C13" s="53">
        <f>'FY23 Programs'!E35</f>
        <v>12812</v>
      </c>
      <c r="D13" s="37">
        <f>'FY23 Programs'!I35</f>
        <v>41312</v>
      </c>
      <c r="E13" s="26">
        <f>'FY23 Programs'!H35</f>
        <v>28400.25</v>
      </c>
      <c r="F13" s="25">
        <f t="shared" si="0"/>
        <v>12911.75</v>
      </c>
      <c r="G13" s="177">
        <f t="shared" si="1"/>
        <v>0.4546350824376546</v>
      </c>
      <c r="H13" s="49">
        <f>'FY23 Programs'!G35</f>
        <v>56800</v>
      </c>
    </row>
    <row r="14" spans="1:10" x14ac:dyDescent="0.25">
      <c r="A14" s="40" t="s">
        <v>50</v>
      </c>
      <c r="B14" s="176"/>
      <c r="C14" s="53">
        <f>'FY23 Programs'!E41</f>
        <v>38259</v>
      </c>
      <c r="D14" s="37">
        <f>'FY23 Programs'!I41</f>
        <v>50505</v>
      </c>
      <c r="E14" s="26">
        <f>'FY23 Programs'!H41</f>
        <v>30000</v>
      </c>
      <c r="F14" s="25">
        <f t="shared" si="0"/>
        <v>20505</v>
      </c>
      <c r="G14" s="177">
        <f t="shared" si="1"/>
        <v>0.6835</v>
      </c>
      <c r="H14" s="49">
        <f>'FY23 Programs'!G41</f>
        <v>60000</v>
      </c>
    </row>
    <row r="15" spans="1:10" x14ac:dyDescent="0.25">
      <c r="A15" s="40" t="s">
        <v>51</v>
      </c>
      <c r="B15" s="176"/>
      <c r="C15" s="53">
        <f>'FY23 Programs'!E46</f>
        <v>22818</v>
      </c>
      <c r="D15" s="37">
        <f>'FY23 Programs'!I46</f>
        <v>24057</v>
      </c>
      <c r="E15" s="26">
        <f>'FY23 Programs'!H46</f>
        <v>12650</v>
      </c>
      <c r="F15" s="25">
        <f t="shared" si="0"/>
        <v>11407</v>
      </c>
      <c r="G15" s="177">
        <f t="shared" si="1"/>
        <v>0.9017391304347826</v>
      </c>
      <c r="H15" s="49">
        <f>'FY23 Programs'!G46</f>
        <v>20300</v>
      </c>
    </row>
    <row r="16" spans="1:10" x14ac:dyDescent="0.25">
      <c r="A16" s="40" t="s">
        <v>52</v>
      </c>
      <c r="B16" s="176"/>
      <c r="C16" s="53">
        <f>'FY23 Programs'!E51</f>
        <v>18600</v>
      </c>
      <c r="D16" s="37">
        <f>'FY23 Programs'!I51</f>
        <v>0</v>
      </c>
      <c r="E16" s="26">
        <f>'FY23 Programs'!H51</f>
        <v>0</v>
      </c>
      <c r="F16" s="25">
        <f t="shared" si="0"/>
        <v>0</v>
      </c>
      <c r="G16" s="177">
        <f t="shared" si="1"/>
        <v>0</v>
      </c>
      <c r="H16" s="49">
        <f>'FY23 Programs'!G51</f>
        <v>0</v>
      </c>
    </row>
    <row r="17" spans="1:8" x14ac:dyDescent="0.25">
      <c r="A17" s="40" t="s">
        <v>53</v>
      </c>
      <c r="B17" s="176"/>
      <c r="C17" s="53">
        <f>SUM('FY23 Programs'!E56)</f>
        <v>43145</v>
      </c>
      <c r="D17" s="37">
        <f>SUM('FY23 Programs'!I56)</f>
        <v>0</v>
      </c>
      <c r="E17" s="26">
        <f>SUM('FY23 Programs'!H56)</f>
        <v>6000</v>
      </c>
      <c r="F17" s="25">
        <f t="shared" si="0"/>
        <v>-6000</v>
      </c>
      <c r="G17" s="177">
        <f t="shared" si="1"/>
        <v>-1</v>
      </c>
      <c r="H17" s="49">
        <f>SUM('FY23 Programs'!G56:G56)</f>
        <v>12000</v>
      </c>
    </row>
    <row r="18" spans="1:8" x14ac:dyDescent="0.25">
      <c r="A18" s="40" t="s">
        <v>54</v>
      </c>
      <c r="B18" s="176"/>
      <c r="C18" s="53">
        <f>'FY23 Programs'!E61</f>
        <v>19247</v>
      </c>
      <c r="D18" s="37">
        <f>'FY23 Programs'!I61</f>
        <v>1928</v>
      </c>
      <c r="E18" s="26">
        <f>'FY23 Programs'!H61</f>
        <v>10900</v>
      </c>
      <c r="F18" s="25">
        <f t="shared" si="0"/>
        <v>-8972</v>
      </c>
      <c r="G18" s="177">
        <f t="shared" si="1"/>
        <v>-0.82311926605504582</v>
      </c>
      <c r="H18" s="49">
        <f>'FY23 Programs'!G61</f>
        <v>21800</v>
      </c>
    </row>
    <row r="19" spans="1:8" x14ac:dyDescent="0.25">
      <c r="A19" s="40" t="s">
        <v>55</v>
      </c>
      <c r="B19" s="176"/>
      <c r="C19" s="53">
        <f>'FY23 Programs'!E66</f>
        <v>50</v>
      </c>
      <c r="D19" s="37">
        <f>'FY23 Programs'!I66</f>
        <v>0</v>
      </c>
      <c r="E19" s="26">
        <f>'FY23 Programs'!H66</f>
        <v>10813</v>
      </c>
      <c r="F19" s="25">
        <f t="shared" si="0"/>
        <v>-10813</v>
      </c>
      <c r="G19" s="177">
        <f t="shared" si="1"/>
        <v>-1</v>
      </c>
      <c r="H19" s="49">
        <f>'FY23 Programs'!G66</f>
        <v>21625</v>
      </c>
    </row>
    <row r="20" spans="1:8" x14ac:dyDescent="0.25">
      <c r="A20" s="40" t="s">
        <v>56</v>
      </c>
      <c r="B20" s="176"/>
      <c r="C20" s="53">
        <f>'FY23 Programs'!E71</f>
        <v>0</v>
      </c>
      <c r="D20" s="37">
        <f>'FY23 Programs'!I71</f>
        <v>13800</v>
      </c>
      <c r="E20" s="26">
        <f>'FY23 Programs'!H71</f>
        <v>51990</v>
      </c>
      <c r="F20" s="25">
        <f t="shared" si="0"/>
        <v>-38190</v>
      </c>
      <c r="G20" s="177">
        <f t="shared" si="1"/>
        <v>-0.7345643392960185</v>
      </c>
      <c r="H20" s="49">
        <f>'FY23 Programs'!G71</f>
        <v>103980</v>
      </c>
    </row>
    <row r="21" spans="1:8" x14ac:dyDescent="0.25">
      <c r="A21" s="40" t="s">
        <v>57</v>
      </c>
      <c r="B21" s="176"/>
      <c r="C21" s="53">
        <f>'FY23 Programs'!E76</f>
        <v>0</v>
      </c>
      <c r="D21" s="37">
        <f>'FY23 Programs'!I76</f>
        <v>15000</v>
      </c>
      <c r="E21" s="26">
        <f>'FY23 Programs'!H76</f>
        <v>10000</v>
      </c>
      <c r="F21" s="25">
        <f t="shared" si="0"/>
        <v>5000</v>
      </c>
      <c r="G21" s="177">
        <f t="shared" si="1"/>
        <v>0.5</v>
      </c>
      <c r="H21" s="49">
        <f>'FY23 Programs'!G76</f>
        <v>20000</v>
      </c>
    </row>
    <row r="22" spans="1:8" ht="15.75" thickBot="1" x14ac:dyDescent="0.3">
      <c r="A22" s="178" t="s">
        <v>58</v>
      </c>
      <c r="B22" s="27"/>
      <c r="C22" s="54">
        <f>'FY23 Programs'!E131</f>
        <v>0</v>
      </c>
      <c r="D22" s="38">
        <f>'FY23 Programs'!I131</f>
        <v>0</v>
      </c>
      <c r="E22" s="28">
        <f>'FY23 Programs'!H131</f>
        <v>0</v>
      </c>
      <c r="F22" s="25">
        <f t="shared" si="0"/>
        <v>0</v>
      </c>
      <c r="G22" s="177">
        <f t="shared" si="1"/>
        <v>0</v>
      </c>
      <c r="H22" s="50">
        <f>'FY23 Programs'!G131</f>
        <v>0</v>
      </c>
    </row>
    <row r="23" spans="1:8" ht="15.75" thickBot="1" x14ac:dyDescent="0.3">
      <c r="A23" s="60"/>
      <c r="B23" s="29" t="s">
        <v>59</v>
      </c>
      <c r="C23" s="57">
        <f>SUM(C7:C22)</f>
        <v>434585</v>
      </c>
      <c r="D23" s="39">
        <f>SUM(D7:D22)</f>
        <v>419803</v>
      </c>
      <c r="E23" s="30">
        <f>SUM(E7:E22)</f>
        <v>401375.25</v>
      </c>
      <c r="F23" s="30">
        <f>SUM(F7:F22)</f>
        <v>18427.75</v>
      </c>
      <c r="G23" s="31">
        <f t="shared" si="1"/>
        <v>4.5911525436608258E-2</v>
      </c>
      <c r="H23" s="57">
        <f>SUM(H7:H22)</f>
        <v>797748</v>
      </c>
    </row>
    <row r="24" spans="1:8" ht="15.75" thickBot="1" x14ac:dyDescent="0.3">
      <c r="A24" s="40"/>
      <c r="B24" s="176"/>
      <c r="C24" s="26"/>
      <c r="D24" s="26"/>
      <c r="E24" s="26"/>
      <c r="F24" s="179"/>
      <c r="G24" s="170"/>
      <c r="H24" s="160"/>
    </row>
    <row r="25" spans="1:8" s="32" customFormat="1" x14ac:dyDescent="0.25">
      <c r="A25" s="180"/>
      <c r="B25" s="176"/>
      <c r="C25" s="55" t="s">
        <v>146</v>
      </c>
      <c r="D25" s="43" t="s">
        <v>38</v>
      </c>
      <c r="E25" s="44" t="s">
        <v>38</v>
      </c>
      <c r="F25" s="44" t="s">
        <v>38</v>
      </c>
      <c r="G25" s="45" t="s">
        <v>3</v>
      </c>
      <c r="H25" s="42" t="s">
        <v>37</v>
      </c>
    </row>
    <row r="26" spans="1:8" ht="15.75" thickBot="1" x14ac:dyDescent="0.3">
      <c r="A26" s="40"/>
      <c r="B26" s="176"/>
      <c r="C26" s="34" t="str">
        <f>C5</f>
        <v>FY21 Actual</v>
      </c>
      <c r="D26" s="34" t="str">
        <f>D5</f>
        <v>FY23 Actual</v>
      </c>
      <c r="E26" s="22" t="str">
        <f>E5</f>
        <v>FY23 Budget</v>
      </c>
      <c r="F26" s="22" t="s">
        <v>3</v>
      </c>
      <c r="G26" s="23" t="s">
        <v>42</v>
      </c>
      <c r="H26" s="46" t="str">
        <f>H5</f>
        <v>FY23 Budget</v>
      </c>
    </row>
    <row r="27" spans="1:8" x14ac:dyDescent="0.25">
      <c r="A27" s="40" t="s">
        <v>60</v>
      </c>
      <c r="B27" s="176"/>
      <c r="C27" s="58"/>
      <c r="D27" s="40"/>
      <c r="H27" s="56"/>
    </row>
    <row r="28" spans="1:8" x14ac:dyDescent="0.25">
      <c r="A28" s="40"/>
      <c r="B28" s="24" t="s">
        <v>61</v>
      </c>
      <c r="C28" s="53">
        <f>'FY23 Programs'!E82</f>
        <v>0</v>
      </c>
      <c r="D28" s="37">
        <f>'FY23 Programs'!I82</f>
        <v>200</v>
      </c>
      <c r="E28" s="26">
        <f>'FY23 Programs'!H82</f>
        <v>0</v>
      </c>
      <c r="F28" s="25">
        <f>D28-E28</f>
        <v>200</v>
      </c>
      <c r="G28" s="177">
        <f t="shared" ref="G28:G38" si="2">IF(E28=0,,F28/E28)</f>
        <v>0</v>
      </c>
      <c r="H28" s="49">
        <f>'FY23 Programs'!G82</f>
        <v>0</v>
      </c>
    </row>
    <row r="29" spans="1:8" x14ac:dyDescent="0.25">
      <c r="A29" s="40"/>
      <c r="B29" s="24" t="s">
        <v>62</v>
      </c>
      <c r="C29" s="53">
        <f>'FY23 Programs'!E87</f>
        <v>0</v>
      </c>
      <c r="D29" s="37">
        <f>'FY23 Programs'!I87</f>
        <v>0</v>
      </c>
      <c r="E29" s="26">
        <f>'FY23 Programs'!H87</f>
        <v>0</v>
      </c>
      <c r="F29" s="25">
        <f t="shared" ref="F29:F37" si="3">D29-E29</f>
        <v>0</v>
      </c>
      <c r="G29" s="177">
        <f t="shared" si="2"/>
        <v>0</v>
      </c>
      <c r="H29" s="49">
        <f>'FY23 Programs'!G87</f>
        <v>0</v>
      </c>
    </row>
    <row r="30" spans="1:8" x14ac:dyDescent="0.25">
      <c r="A30" s="40"/>
      <c r="B30" s="24" t="s">
        <v>63</v>
      </c>
      <c r="C30" s="53">
        <f>'FY23 Programs'!E92</f>
        <v>411</v>
      </c>
      <c r="D30" s="37">
        <f>'FY23 Programs'!I92</f>
        <v>0</v>
      </c>
      <c r="E30" s="26">
        <f>'FY23 Programs'!H92</f>
        <v>0</v>
      </c>
      <c r="F30" s="25">
        <f t="shared" si="3"/>
        <v>0</v>
      </c>
      <c r="G30" s="177">
        <f t="shared" si="2"/>
        <v>0</v>
      </c>
      <c r="H30" s="49">
        <f>'FY23 Programs'!G92</f>
        <v>0</v>
      </c>
    </row>
    <row r="31" spans="1:8" x14ac:dyDescent="0.25">
      <c r="A31" s="40"/>
      <c r="B31" s="24" t="s">
        <v>64</v>
      </c>
      <c r="C31" s="53">
        <f>'FY23 Programs'!E97</f>
        <v>0</v>
      </c>
      <c r="D31" s="37">
        <f>'FY23 Programs'!I97</f>
        <v>0</v>
      </c>
      <c r="E31" s="26">
        <f>'FY23 Programs'!H97</f>
        <v>0</v>
      </c>
      <c r="F31" s="25">
        <f t="shared" si="3"/>
        <v>0</v>
      </c>
      <c r="G31" s="177">
        <f t="shared" si="2"/>
        <v>0</v>
      </c>
      <c r="H31" s="49">
        <f>'FY23 Programs'!G97</f>
        <v>0</v>
      </c>
    </row>
    <row r="32" spans="1:8" x14ac:dyDescent="0.25">
      <c r="A32" s="40"/>
      <c r="B32" s="24" t="s">
        <v>65</v>
      </c>
      <c r="C32" s="53">
        <f>'FY23 Programs'!E102</f>
        <v>0</v>
      </c>
      <c r="D32" s="37">
        <f>'FY23 Programs'!I102</f>
        <v>0</v>
      </c>
      <c r="E32" s="26">
        <f>'FY23 Programs'!H102</f>
        <v>0</v>
      </c>
      <c r="F32" s="25">
        <f t="shared" si="3"/>
        <v>0</v>
      </c>
      <c r="G32" s="177">
        <f t="shared" si="2"/>
        <v>0</v>
      </c>
      <c r="H32" s="49">
        <f>'FY23 Programs'!G102</f>
        <v>0</v>
      </c>
    </row>
    <row r="33" spans="1:9" x14ac:dyDescent="0.25">
      <c r="A33" s="40"/>
      <c r="B33" s="24" t="s">
        <v>66</v>
      </c>
      <c r="C33" s="53">
        <f>'FY23 Programs'!E106</f>
        <v>0</v>
      </c>
      <c r="D33" s="37">
        <f>'FY23 Programs'!I106</f>
        <v>0</v>
      </c>
      <c r="E33" s="26">
        <f>'FY23 Programs'!H106</f>
        <v>0</v>
      </c>
      <c r="F33" s="25">
        <f t="shared" si="3"/>
        <v>0</v>
      </c>
      <c r="G33" s="177">
        <f t="shared" si="2"/>
        <v>0</v>
      </c>
      <c r="H33" s="49">
        <f>'FY23 Programs'!G106</f>
        <v>0</v>
      </c>
    </row>
    <row r="34" spans="1:9" x14ac:dyDescent="0.25">
      <c r="A34" s="40"/>
      <c r="B34" s="24" t="s">
        <v>67</v>
      </c>
      <c r="C34" s="53">
        <f>'FY23 Programs'!E110</f>
        <v>0</v>
      </c>
      <c r="D34" s="37">
        <f>'FY23 Programs'!I110</f>
        <v>2733</v>
      </c>
      <c r="E34" s="26">
        <f>'FY23 Programs'!H110</f>
        <v>0</v>
      </c>
      <c r="F34" s="25">
        <f t="shared" si="3"/>
        <v>2733</v>
      </c>
      <c r="G34" s="177">
        <f t="shared" si="2"/>
        <v>0</v>
      </c>
      <c r="H34" s="49">
        <f>'FY23 Programs'!G110</f>
        <v>0</v>
      </c>
    </row>
    <row r="35" spans="1:9" x14ac:dyDescent="0.25">
      <c r="A35" s="40"/>
      <c r="B35" s="24" t="s">
        <v>68</v>
      </c>
      <c r="C35" s="53">
        <f>'FY23 Programs'!E115</f>
        <v>0</v>
      </c>
      <c r="D35" s="37">
        <f>'FY23 Programs'!I115</f>
        <v>0</v>
      </c>
      <c r="E35" s="26">
        <f>'FY23 Programs'!H115</f>
        <v>0</v>
      </c>
      <c r="F35" s="25">
        <f t="shared" si="3"/>
        <v>0</v>
      </c>
      <c r="G35" s="177">
        <f t="shared" si="2"/>
        <v>0</v>
      </c>
      <c r="H35" s="49">
        <f>'FY23 Programs'!G115</f>
        <v>0</v>
      </c>
    </row>
    <row r="36" spans="1:9" x14ac:dyDescent="0.25">
      <c r="A36" s="40"/>
      <c r="B36" s="24" t="s">
        <v>69</v>
      </c>
      <c r="C36" s="53">
        <f>'FY23 Programs'!E120</f>
        <v>0</v>
      </c>
      <c r="D36" s="37">
        <f>'FY23 Programs'!I120</f>
        <v>0</v>
      </c>
      <c r="E36" s="26">
        <f>'FY23 Programs'!H120</f>
        <v>0</v>
      </c>
      <c r="F36" s="25">
        <f t="shared" si="3"/>
        <v>0</v>
      </c>
      <c r="G36" s="177">
        <f t="shared" si="2"/>
        <v>0</v>
      </c>
      <c r="H36" s="49">
        <f>'FY23 Programs'!G120</f>
        <v>0</v>
      </c>
    </row>
    <row r="37" spans="1:9" ht="15.75" thickBot="1" x14ac:dyDescent="0.3">
      <c r="A37" s="40"/>
      <c r="B37" s="24" t="s">
        <v>70</v>
      </c>
      <c r="C37" s="53">
        <f>'FY23 Programs'!E125</f>
        <v>0</v>
      </c>
      <c r="D37" s="38">
        <f>'FY23 Programs'!I125</f>
        <v>0</v>
      </c>
      <c r="E37" s="26">
        <f>'FY23 Programs'!H125</f>
        <v>0</v>
      </c>
      <c r="F37" s="25">
        <f t="shared" si="3"/>
        <v>0</v>
      </c>
      <c r="G37" s="177">
        <f t="shared" si="2"/>
        <v>0</v>
      </c>
      <c r="H37" s="50">
        <f>'FY23 Programs'!G125</f>
        <v>0</v>
      </c>
    </row>
    <row r="38" spans="1:9" ht="15.75" thickBot="1" x14ac:dyDescent="0.3">
      <c r="A38" s="60"/>
      <c r="B38" s="29" t="s">
        <v>71</v>
      </c>
      <c r="C38" s="59">
        <f>SUM(C28:C37)</f>
        <v>411</v>
      </c>
      <c r="D38" s="39">
        <f>SUM(D28:D37)</f>
        <v>2933</v>
      </c>
      <c r="E38" s="30">
        <f>SUM(E28:E37)</f>
        <v>0</v>
      </c>
      <c r="F38" s="30">
        <f>SUM(F28:F37)</f>
        <v>2933</v>
      </c>
      <c r="G38" s="31">
        <f t="shared" si="2"/>
        <v>0</v>
      </c>
      <c r="H38" s="57">
        <f>SUM(H28:H37)</f>
        <v>0</v>
      </c>
    </row>
    <row r="39" spans="1:9" ht="15.75" thickBot="1" x14ac:dyDescent="0.3">
      <c r="A39" s="40"/>
      <c r="C39" s="22" t="str">
        <f>C5</f>
        <v>FY21 Actual</v>
      </c>
      <c r="D39" s="34" t="str">
        <f>D5</f>
        <v>FY23 Actual</v>
      </c>
      <c r="E39" s="22" t="str">
        <f>E5</f>
        <v>FY23 Budget</v>
      </c>
      <c r="F39" s="22" t="s">
        <v>3</v>
      </c>
      <c r="G39" s="23" t="s">
        <v>42</v>
      </c>
      <c r="H39" s="46" t="str">
        <f>H5</f>
        <v>FY23 Budget</v>
      </c>
    </row>
    <row r="40" spans="1:9" s="32" customFormat="1" ht="15.75" thickBot="1" x14ac:dyDescent="0.3">
      <c r="A40" s="60"/>
      <c r="B40" s="29" t="s">
        <v>72</v>
      </c>
      <c r="C40" s="30">
        <f>C23+C38</f>
        <v>434996</v>
      </c>
      <c r="D40" s="62">
        <f>D23+D38</f>
        <v>422736</v>
      </c>
      <c r="E40" s="30">
        <f>E23+E38</f>
        <v>401375.25</v>
      </c>
      <c r="F40" s="30">
        <f>F23+F38</f>
        <v>21360.75</v>
      </c>
      <c r="G40" s="31">
        <f>-IF(E40=0,,F40/E40)</f>
        <v>-5.32189017633748E-2</v>
      </c>
      <c r="H40" s="61">
        <f>H23+H38</f>
        <v>797748</v>
      </c>
    </row>
    <row r="41" spans="1:9" ht="15.75" thickBot="1" x14ac:dyDescent="0.3">
      <c r="A41" s="181"/>
      <c r="B41" s="32"/>
      <c r="C41" s="33"/>
      <c r="D41" s="41"/>
      <c r="E41" s="33"/>
      <c r="F41" s="33"/>
      <c r="G41" s="182"/>
      <c r="H41" s="162"/>
    </row>
    <row r="42" spans="1:9" s="32" customFormat="1" x14ac:dyDescent="0.25">
      <c r="A42" s="183"/>
      <c r="B42" s="184"/>
      <c r="C42" s="79" t="s">
        <v>146</v>
      </c>
      <c r="D42" s="79" t="s">
        <v>38</v>
      </c>
      <c r="E42" s="80" t="s">
        <v>38</v>
      </c>
      <c r="F42" s="80" t="s">
        <v>38</v>
      </c>
      <c r="G42" s="71" t="s">
        <v>3</v>
      </c>
      <c r="H42" s="81" t="s">
        <v>37</v>
      </c>
    </row>
    <row r="43" spans="1:9" s="32" customFormat="1" ht="24" thickBot="1" x14ac:dyDescent="0.3">
      <c r="A43" s="185"/>
      <c r="B43" s="186" t="s">
        <v>73</v>
      </c>
      <c r="C43" s="83" t="str">
        <f>C5</f>
        <v>FY21 Actual</v>
      </c>
      <c r="D43" s="83" t="str">
        <f>D5</f>
        <v>FY23 Actual</v>
      </c>
      <c r="E43" s="84" t="str">
        <f>E5</f>
        <v>FY23 Budget</v>
      </c>
      <c r="F43" s="84" t="s">
        <v>3</v>
      </c>
      <c r="G43" s="72" t="s">
        <v>42</v>
      </c>
      <c r="H43" s="85" t="str">
        <f>H5</f>
        <v>FY23 Budget</v>
      </c>
    </row>
    <row r="44" spans="1:9" s="78" customFormat="1" x14ac:dyDescent="0.25">
      <c r="A44" s="174"/>
      <c r="B44" s="175"/>
      <c r="C44" s="51"/>
      <c r="D44" s="35"/>
      <c r="E44" s="19"/>
      <c r="F44" s="19"/>
      <c r="G44" s="170"/>
      <c r="H44" s="47"/>
    </row>
    <row r="45" spans="1:9" s="86" customFormat="1" x14ac:dyDescent="0.25">
      <c r="A45" s="40" t="s">
        <v>43</v>
      </c>
      <c r="B45" s="176"/>
      <c r="C45" s="52">
        <f>'FY23 Programs'!E7</f>
        <v>-332521</v>
      </c>
      <c r="D45" s="36">
        <f>'FY23 Programs'!I7</f>
        <v>-373445</v>
      </c>
      <c r="E45" s="25">
        <f>'FY23 Programs'!H7</f>
        <v>-393558</v>
      </c>
      <c r="F45" s="25">
        <f>D45-E45</f>
        <v>20113</v>
      </c>
      <c r="G45" s="177">
        <f>-IF(E45=0,,F45/E45)</f>
        <v>5.1105554962673862E-2</v>
      </c>
      <c r="H45" s="48">
        <f>'FY23 Programs'!G7</f>
        <v>-733571</v>
      </c>
      <c r="I45" s="82"/>
    </row>
    <row r="46" spans="1:9" s="20" customFormat="1" x14ac:dyDescent="0.25">
      <c r="A46" s="40" t="s">
        <v>44</v>
      </c>
      <c r="B46" s="176"/>
      <c r="C46" s="53">
        <f>'FY23 Programs'!E12</f>
        <v>-3670</v>
      </c>
      <c r="D46" s="37">
        <f>SUM('FY23 Programs'!I12:I13)</f>
        <v>-47703</v>
      </c>
      <c r="E46" s="26">
        <f>'FY23 Programs'!H12</f>
        <v>-32825</v>
      </c>
      <c r="F46" s="25">
        <f t="shared" ref="F46:F60" si="4">D46-E46</f>
        <v>-14878</v>
      </c>
      <c r="G46" s="177">
        <f t="shared" ref="G46:G61" si="5">-IF(E46=0,,F46/E46)</f>
        <v>-0.45325209444021325</v>
      </c>
      <c r="H46" s="49">
        <f>'FY23 Programs'!G12</f>
        <v>-65650</v>
      </c>
      <c r="I46" s="19"/>
    </row>
    <row r="47" spans="1:9" x14ac:dyDescent="0.25">
      <c r="A47" s="40" t="s">
        <v>45</v>
      </c>
      <c r="B47" s="176"/>
      <c r="C47" s="53">
        <f>SUM('FY23 Programs'!E17:E18)</f>
        <v>-2506</v>
      </c>
      <c r="D47" s="37">
        <f>SUM('FY23 Programs'!I17:I18)</f>
        <v>0</v>
      </c>
      <c r="E47" s="26">
        <f>SUM('FY23 Programs'!H17:H18)</f>
        <v>0</v>
      </c>
      <c r="F47" s="25">
        <f t="shared" si="4"/>
        <v>0</v>
      </c>
      <c r="G47" s="177">
        <f t="shared" si="5"/>
        <v>0</v>
      </c>
      <c r="H47" s="49">
        <f>SUM('FY23 Programs'!G17:G18)</f>
        <v>0</v>
      </c>
    </row>
    <row r="48" spans="1:9" x14ac:dyDescent="0.25">
      <c r="A48" s="40" t="s">
        <v>46</v>
      </c>
      <c r="B48" s="176"/>
      <c r="C48" s="53">
        <f>SUM('FY23 Programs'!E22:E23)</f>
        <v>0</v>
      </c>
      <c r="D48" s="37">
        <f>SUM('FY23 Programs'!I22:I23)</f>
        <v>0</v>
      </c>
      <c r="E48" s="26">
        <f>SUM('FY23 Programs'!H22:H23)</f>
        <v>0</v>
      </c>
      <c r="F48" s="25">
        <f t="shared" si="4"/>
        <v>0</v>
      </c>
      <c r="G48" s="177">
        <f t="shared" si="5"/>
        <v>0</v>
      </c>
      <c r="H48" s="49">
        <f>SUM('FY23 Programs'!G22:G23)</f>
        <v>0</v>
      </c>
    </row>
    <row r="49" spans="1:10" x14ac:dyDescent="0.25">
      <c r="A49" s="40" t="s">
        <v>47</v>
      </c>
      <c r="B49" s="176"/>
      <c r="C49" s="53">
        <f>'FY23 Programs'!E27</f>
        <v>-113</v>
      </c>
      <c r="D49" s="37">
        <f>'FY23 Programs'!I27</f>
        <v>0</v>
      </c>
      <c r="E49" s="26">
        <f>'FY23 Programs'!H27</f>
        <v>0</v>
      </c>
      <c r="F49" s="25">
        <f t="shared" si="4"/>
        <v>0</v>
      </c>
      <c r="G49" s="177">
        <f t="shared" si="5"/>
        <v>0</v>
      </c>
      <c r="H49" s="49">
        <f>'FY23 Programs'!G27</f>
        <v>0</v>
      </c>
    </row>
    <row r="50" spans="1:10" x14ac:dyDescent="0.25">
      <c r="A50" s="40" t="s">
        <v>48</v>
      </c>
      <c r="B50" s="176"/>
      <c r="C50" s="53">
        <f>SUM('FY23 Programs'!E31:E32)</f>
        <v>0</v>
      </c>
      <c r="D50" s="37">
        <f>SUM('FY23 Programs'!I31:I32)</f>
        <v>0</v>
      </c>
      <c r="E50" s="26">
        <f>SUM('FY23 Programs'!H31:H32)</f>
        <v>0</v>
      </c>
      <c r="F50" s="25">
        <f t="shared" si="4"/>
        <v>0</v>
      </c>
      <c r="G50" s="177">
        <f t="shared" si="5"/>
        <v>0</v>
      </c>
      <c r="H50" s="49">
        <f>SUM('FY23 Programs'!G31:G32)</f>
        <v>0</v>
      </c>
    </row>
    <row r="51" spans="1:10" x14ac:dyDescent="0.25">
      <c r="A51" s="40" t="s">
        <v>49</v>
      </c>
      <c r="B51" s="176"/>
      <c r="C51" s="53">
        <f>SUM('FY23 Programs'!E36:E38)</f>
        <v>-18080</v>
      </c>
      <c r="D51" s="37">
        <f>SUM('FY23 Programs'!I36:I38)</f>
        <v>-49488</v>
      </c>
      <c r="E51" s="26">
        <f>SUM('FY23 Programs'!H36:H38)</f>
        <v>-53950</v>
      </c>
      <c r="F51" s="25">
        <f t="shared" si="4"/>
        <v>4462</v>
      </c>
      <c r="G51" s="177">
        <f t="shared" si="5"/>
        <v>8.2706209453197399E-2</v>
      </c>
      <c r="H51" s="49">
        <f>SUM('FY23 Programs'!G36:G38)</f>
        <v>-107898</v>
      </c>
    </row>
    <row r="52" spans="1:10" x14ac:dyDescent="0.25">
      <c r="A52" s="40" t="s">
        <v>50</v>
      </c>
      <c r="B52" s="176"/>
      <c r="C52" s="53">
        <f>SUM('FY23 Programs'!E42:E43)</f>
        <v>88509</v>
      </c>
      <c r="D52" s="37">
        <f>SUM('FY23 Programs'!I42:I43)</f>
        <v>-10774</v>
      </c>
      <c r="E52" s="26">
        <f>SUM('FY23 Programs'!H42:H43)</f>
        <v>-10750</v>
      </c>
      <c r="F52" s="25">
        <f t="shared" si="4"/>
        <v>-24</v>
      </c>
      <c r="G52" s="177">
        <f t="shared" si="5"/>
        <v>-2.2325581395348836E-3</v>
      </c>
      <c r="H52" s="49">
        <f>SUM('FY23 Programs'!G42:G43)</f>
        <v>-21500</v>
      </c>
    </row>
    <row r="53" spans="1:10" x14ac:dyDescent="0.25">
      <c r="A53" s="40" t="s">
        <v>51</v>
      </c>
      <c r="B53" s="176"/>
      <c r="C53" s="53">
        <f>SUM('FY23 Programs'!E47:E48)</f>
        <v>-10298</v>
      </c>
      <c r="D53" s="37">
        <f>SUM('FY23 Programs'!I47:I48)</f>
        <v>-6119</v>
      </c>
      <c r="E53" s="26">
        <f>SUM('FY23 Programs'!H47:H48)</f>
        <v>-7600</v>
      </c>
      <c r="F53" s="25">
        <f t="shared" si="4"/>
        <v>1481</v>
      </c>
      <c r="G53" s="177">
        <f t="shared" si="5"/>
        <v>0.19486842105263158</v>
      </c>
      <c r="H53" s="49">
        <f>SUM('FY23 Programs'!G47:G48)</f>
        <v>-14700</v>
      </c>
    </row>
    <row r="54" spans="1:10" x14ac:dyDescent="0.25">
      <c r="A54" s="40" t="s">
        <v>52</v>
      </c>
      <c r="B54" s="176"/>
      <c r="C54" s="53">
        <f>SUM('FY23 Programs'!E52:E53)</f>
        <v>-1875</v>
      </c>
      <c r="D54" s="37">
        <f>SUM('FY23 Programs'!I52:I53)</f>
        <v>0</v>
      </c>
      <c r="E54" s="26">
        <f>SUM('FY23 Programs'!H52:H53)</f>
        <v>-25000</v>
      </c>
      <c r="F54" s="25">
        <f t="shared" si="4"/>
        <v>25000</v>
      </c>
      <c r="G54" s="177">
        <f t="shared" si="5"/>
        <v>1</v>
      </c>
      <c r="H54" s="49">
        <f>SUM('FY23 Programs'!G52:G53)</f>
        <v>-50000</v>
      </c>
      <c r="J54" s="26"/>
    </row>
    <row r="55" spans="1:10" x14ac:dyDescent="0.25">
      <c r="A55" s="40" t="s">
        <v>53</v>
      </c>
      <c r="B55" s="176"/>
      <c r="C55" s="53">
        <f>SUM('FY23 Programs'!E57:E58)</f>
        <v>-6348</v>
      </c>
      <c r="D55" s="37">
        <f>SUM('FY23 Programs'!I57:I58)</f>
        <v>0</v>
      </c>
      <c r="E55" s="26">
        <f>SUM('FY23 Programs'!H57:H58)</f>
        <v>-1590</v>
      </c>
      <c r="F55" s="25">
        <f t="shared" si="4"/>
        <v>1590</v>
      </c>
      <c r="G55" s="177">
        <f t="shared" si="5"/>
        <v>1</v>
      </c>
      <c r="H55" s="49">
        <f>SUM('FY23 Programs'!G57:G58)</f>
        <v>-3180</v>
      </c>
      <c r="J55" s="26"/>
    </row>
    <row r="56" spans="1:10" x14ac:dyDescent="0.25">
      <c r="A56" s="40" t="s">
        <v>74</v>
      </c>
      <c r="B56" s="176"/>
      <c r="C56" s="53">
        <f>SUM('FY23 Programs'!E62:E63)</f>
        <v>-3246</v>
      </c>
      <c r="D56" s="37">
        <f>SUM('FY23 Programs'!I62:I63)</f>
        <v>-2070</v>
      </c>
      <c r="E56" s="26">
        <f>SUM('FY23 Programs'!H62:H63)</f>
        <v>-9680</v>
      </c>
      <c r="F56" s="25">
        <f t="shared" si="4"/>
        <v>7610</v>
      </c>
      <c r="G56" s="177">
        <f t="shared" si="5"/>
        <v>0.78615702479338845</v>
      </c>
      <c r="H56" s="49">
        <f>SUM('FY23 Programs'!G62:G63)</f>
        <v>-19359</v>
      </c>
    </row>
    <row r="57" spans="1:10" x14ac:dyDescent="0.25">
      <c r="A57" s="40" t="s">
        <v>55</v>
      </c>
      <c r="B57" s="176"/>
      <c r="C57" s="53">
        <f>SUM('FY23 Programs'!E67:E68)</f>
        <v>0</v>
      </c>
      <c r="D57" s="37">
        <f>SUM('FY23 Programs'!I67:I68)</f>
        <v>0</v>
      </c>
      <c r="E57" s="26">
        <f>SUM('FY23 Programs'!H67:H68)</f>
        <v>-5813</v>
      </c>
      <c r="F57" s="25">
        <f t="shared" si="4"/>
        <v>5813</v>
      </c>
      <c r="G57" s="177">
        <f t="shared" si="5"/>
        <v>1</v>
      </c>
      <c r="H57" s="49">
        <f>SUM('FY23 Programs'!G67:G68)</f>
        <v>-11625</v>
      </c>
    </row>
    <row r="58" spans="1:10" x14ac:dyDescent="0.25">
      <c r="A58" s="40" t="s">
        <v>56</v>
      </c>
      <c r="B58" s="176"/>
      <c r="C58" s="53">
        <f>SUM('FY23 Programs'!E72:E73)</f>
        <v>0</v>
      </c>
      <c r="D58" s="37">
        <f>SUM('FY23 Programs'!I72:I73)</f>
        <v>-1904</v>
      </c>
      <c r="E58" s="26">
        <f>SUM('FY23 Programs'!H72:H73)</f>
        <v>-22224</v>
      </c>
      <c r="F58" s="25">
        <f t="shared" si="4"/>
        <v>20320</v>
      </c>
      <c r="G58" s="177">
        <f t="shared" si="5"/>
        <v>0.91432685385169188</v>
      </c>
      <c r="H58" s="49">
        <f>SUM('FY23 Programs'!G72:G73)</f>
        <v>-44448</v>
      </c>
    </row>
    <row r="59" spans="1:10" x14ac:dyDescent="0.25">
      <c r="A59" s="40" t="s">
        <v>57</v>
      </c>
      <c r="B59" s="176"/>
      <c r="C59" s="53">
        <f>SUM('FY23 Programs'!E77:E78)</f>
        <v>-82365</v>
      </c>
      <c r="D59" s="37">
        <f>SUM('FY23 Programs'!I77:I78)</f>
        <v>-57</v>
      </c>
      <c r="E59" s="26">
        <f>SUM('FY23 Programs'!H77:H78)</f>
        <v>-2650</v>
      </c>
      <c r="F59" s="25">
        <f>D59-E59</f>
        <v>2593</v>
      </c>
      <c r="G59" s="177">
        <f t="shared" si="5"/>
        <v>0.97849056603773588</v>
      </c>
      <c r="H59" s="49">
        <f>SUM('FY23 Programs'!G77:G78)</f>
        <v>-5300</v>
      </c>
    </row>
    <row r="60" spans="1:10" ht="15.75" thickBot="1" x14ac:dyDescent="0.3">
      <c r="A60" s="178" t="s">
        <v>75</v>
      </c>
      <c r="B60" s="27"/>
      <c r="C60" s="54">
        <f>SUM('FY23 Programs'!E132:E133)</f>
        <v>-6489</v>
      </c>
      <c r="D60" s="38">
        <f>SUM('FY23 Programs'!I132:I133)</f>
        <v>0</v>
      </c>
      <c r="E60" s="28">
        <f>SUM('FY23 Programs'!H132:H133)</f>
        <v>0</v>
      </c>
      <c r="F60" s="25">
        <f t="shared" si="4"/>
        <v>0</v>
      </c>
      <c r="G60" s="177">
        <f t="shared" si="5"/>
        <v>0</v>
      </c>
      <c r="H60" s="50">
        <f>SUM('FY23 Programs'!G132:G133)</f>
        <v>0</v>
      </c>
    </row>
    <row r="61" spans="1:10" ht="15.75" thickBot="1" x14ac:dyDescent="0.3">
      <c r="A61" s="60"/>
      <c r="B61" s="29" t="s">
        <v>76</v>
      </c>
      <c r="C61" s="59">
        <f>SUM(C45:C60)</f>
        <v>-379002</v>
      </c>
      <c r="D61" s="39">
        <f>SUM(D45:D60)</f>
        <v>-491560</v>
      </c>
      <c r="E61" s="30">
        <f>SUM(E45:E60)</f>
        <v>-565640</v>
      </c>
      <c r="F61" s="30">
        <f>SUM(F45:F60)</f>
        <v>74080</v>
      </c>
      <c r="G61" s="31">
        <f t="shared" si="5"/>
        <v>0.13096669259599744</v>
      </c>
      <c r="H61" s="57">
        <f>SUM(H45:H60)</f>
        <v>-1077231</v>
      </c>
    </row>
    <row r="62" spans="1:10" ht="15.75" thickBot="1" x14ac:dyDescent="0.3">
      <c r="A62" s="40"/>
      <c r="B62" s="176"/>
      <c r="C62" s="26"/>
      <c r="D62" s="26"/>
      <c r="E62" s="26"/>
      <c r="F62" s="179"/>
      <c r="G62" s="170"/>
      <c r="H62" s="160"/>
    </row>
    <row r="63" spans="1:10" x14ac:dyDescent="0.25">
      <c r="A63" s="187"/>
      <c r="B63" s="68"/>
      <c r="C63" s="73" t="s">
        <v>146</v>
      </c>
      <c r="D63" s="74" t="s">
        <v>38</v>
      </c>
      <c r="E63" s="75" t="s">
        <v>38</v>
      </c>
      <c r="F63" s="75" t="s">
        <v>38</v>
      </c>
      <c r="G63" s="45" t="s">
        <v>3</v>
      </c>
      <c r="H63" s="73" t="s">
        <v>37</v>
      </c>
    </row>
    <row r="64" spans="1:10" ht="15.75" thickBot="1" x14ac:dyDescent="0.3">
      <c r="A64" s="188"/>
      <c r="B64" s="189"/>
      <c r="C64" s="70" t="str">
        <f>C5</f>
        <v>FY21 Actual</v>
      </c>
      <c r="D64" s="70" t="str">
        <f>D5</f>
        <v>FY23 Actual</v>
      </c>
      <c r="E64" s="69" t="str">
        <f>E5</f>
        <v>FY23 Budget</v>
      </c>
      <c r="F64" s="69" t="s">
        <v>3</v>
      </c>
      <c r="G64" s="23" t="s">
        <v>42</v>
      </c>
      <c r="H64" s="77" t="str">
        <f>H5</f>
        <v>FY23 Budget</v>
      </c>
    </row>
    <row r="65" spans="1:11" s="32" customFormat="1" x14ac:dyDescent="0.25">
      <c r="A65" s="40" t="s">
        <v>60</v>
      </c>
      <c r="B65" s="176"/>
      <c r="C65" s="56"/>
      <c r="D65" s="40"/>
      <c r="E65" s="24"/>
      <c r="F65" s="24"/>
      <c r="G65" s="24"/>
      <c r="H65" s="56"/>
    </row>
    <row r="66" spans="1:11" x14ac:dyDescent="0.25">
      <c r="A66" s="40"/>
      <c r="B66" s="24" t="s">
        <v>61</v>
      </c>
      <c r="C66" s="49">
        <f>SUM('FY23 Programs'!E83:E84)</f>
        <v>0</v>
      </c>
      <c r="D66" s="37">
        <f>SUM('FY23 Programs'!I83:I84)</f>
        <v>-27</v>
      </c>
      <c r="E66" s="26">
        <f>SUM('FY23 Programs'!H84:H84)</f>
        <v>0</v>
      </c>
      <c r="F66" s="25">
        <f t="shared" ref="F66:F75" si="6">D66-E66</f>
        <v>-27</v>
      </c>
      <c r="G66" s="177">
        <f t="shared" ref="G66:G76" si="7">-IF(E66=0,,F66/E66)</f>
        <v>0</v>
      </c>
      <c r="H66" s="49">
        <f>SUM('FY23 Programs'!G83:G84)</f>
        <v>0</v>
      </c>
    </row>
    <row r="67" spans="1:11" s="68" customFormat="1" x14ac:dyDescent="0.25">
      <c r="A67" s="40"/>
      <c r="B67" s="24" t="s">
        <v>62</v>
      </c>
      <c r="C67" s="49">
        <f>SUM('FY23 Programs'!E88:E89)</f>
        <v>-433</v>
      </c>
      <c r="D67" s="37">
        <f>SUM('FY23 Programs'!I88:I89)</f>
        <v>-1901</v>
      </c>
      <c r="E67" s="26">
        <f>SUM('FY23 Programs'!H88:H89)</f>
        <v>0</v>
      </c>
      <c r="F67" s="25">
        <f t="shared" si="6"/>
        <v>-1901</v>
      </c>
      <c r="G67" s="177">
        <f t="shared" si="7"/>
        <v>0</v>
      </c>
      <c r="H67" s="49">
        <f>SUM('FY23 Programs'!G88:G89)</f>
        <v>0</v>
      </c>
      <c r="K67" s="76"/>
    </row>
    <row r="68" spans="1:11" s="68" customFormat="1" x14ac:dyDescent="0.25">
      <c r="A68" s="40"/>
      <c r="B68" s="24" t="s">
        <v>63</v>
      </c>
      <c r="C68" s="49">
        <f>SUM('FY23 Programs'!E93:E94)</f>
        <v>-41</v>
      </c>
      <c r="D68" s="37">
        <f>SUM('FY23 Programs'!I93:I94)</f>
        <v>-336</v>
      </c>
      <c r="E68" s="26">
        <f>SUM('FY23 Programs'!H93:H94)</f>
        <v>0</v>
      </c>
      <c r="F68" s="25">
        <f t="shared" si="6"/>
        <v>-336</v>
      </c>
      <c r="G68" s="177">
        <f t="shared" si="7"/>
        <v>0</v>
      </c>
      <c r="H68" s="49">
        <f>SUM('FY23 Programs'!G93:G94)</f>
        <v>0</v>
      </c>
    </row>
    <row r="69" spans="1:11" x14ac:dyDescent="0.25">
      <c r="A69" s="40"/>
      <c r="B69" s="24" t="s">
        <v>64</v>
      </c>
      <c r="C69" s="49">
        <f>SUM('FY23 Programs'!E98:E99)</f>
        <v>0</v>
      </c>
      <c r="D69" s="37">
        <f>SUM('FY23 Programs'!I98:I99)</f>
        <v>0</v>
      </c>
      <c r="E69" s="26">
        <f>SUM('FY23 Programs'!H98:H99)</f>
        <v>0</v>
      </c>
      <c r="F69" s="25">
        <f t="shared" si="6"/>
        <v>0</v>
      </c>
      <c r="G69" s="177">
        <f t="shared" si="7"/>
        <v>0</v>
      </c>
      <c r="H69" s="49">
        <f>SUM('FY23 Programs'!G98:G99)</f>
        <v>0</v>
      </c>
    </row>
    <row r="70" spans="1:11" x14ac:dyDescent="0.25">
      <c r="A70" s="40"/>
      <c r="B70" s="24" t="s">
        <v>65</v>
      </c>
      <c r="C70" s="49">
        <f>SUM('FY23 Programs'!E103)</f>
        <v>0</v>
      </c>
      <c r="D70" s="37">
        <f>SUM('FY23 Programs'!I103)</f>
        <v>0</v>
      </c>
      <c r="E70" s="26">
        <f>SUM('FY23 Programs'!H103)</f>
        <v>0</v>
      </c>
      <c r="F70" s="25">
        <f t="shared" si="6"/>
        <v>0</v>
      </c>
      <c r="G70" s="177">
        <f t="shared" si="7"/>
        <v>0</v>
      </c>
      <c r="H70" s="49">
        <f>SUM('FY23 Programs'!G103)</f>
        <v>0</v>
      </c>
    </row>
    <row r="71" spans="1:11" x14ac:dyDescent="0.25">
      <c r="A71" s="40"/>
      <c r="B71" s="24" t="s">
        <v>66</v>
      </c>
      <c r="C71" s="49">
        <f>SUM('FY23 Programs'!E107)</f>
        <v>0</v>
      </c>
      <c r="D71" s="37">
        <f>SUM('FY23 Programs'!I107)</f>
        <v>0</v>
      </c>
      <c r="E71" s="26">
        <f>SUM('FY23 Programs'!H107)</f>
        <v>0</v>
      </c>
      <c r="F71" s="25">
        <f t="shared" si="6"/>
        <v>0</v>
      </c>
      <c r="G71" s="177">
        <f t="shared" si="7"/>
        <v>0</v>
      </c>
      <c r="H71" s="49">
        <f>SUM('FY23 Programs'!G107)</f>
        <v>0</v>
      </c>
    </row>
    <row r="72" spans="1:11" x14ac:dyDescent="0.25">
      <c r="A72" s="40"/>
      <c r="B72" s="24" t="s">
        <v>67</v>
      </c>
      <c r="C72" s="49">
        <f>SUM('FY23 Programs'!E111:E112)</f>
        <v>0</v>
      </c>
      <c r="D72" s="37">
        <f>SUM('FY23 Programs'!I111:I112)</f>
        <v>362</v>
      </c>
      <c r="E72" s="26">
        <f>SUM('FY23 Programs'!H111:H112)</f>
        <v>0</v>
      </c>
      <c r="F72" s="25">
        <f t="shared" si="6"/>
        <v>362</v>
      </c>
      <c r="G72" s="177">
        <f t="shared" si="7"/>
        <v>0</v>
      </c>
      <c r="H72" s="49">
        <f>SUM('FY23 Programs'!G111:G112)</f>
        <v>0</v>
      </c>
    </row>
    <row r="73" spans="1:11" x14ac:dyDescent="0.25">
      <c r="A73" s="40"/>
      <c r="B73" s="24" t="s">
        <v>68</v>
      </c>
      <c r="C73" s="49">
        <f>SUM('FY23 Programs'!E116:E117)</f>
        <v>0</v>
      </c>
      <c r="D73" s="37">
        <f>SUM('FY23 Programs'!I116:I117)</f>
        <v>0</v>
      </c>
      <c r="E73" s="26">
        <f>SUM('FY23 Programs'!H116:H117)</f>
        <v>0</v>
      </c>
      <c r="F73" s="25">
        <f t="shared" si="6"/>
        <v>0</v>
      </c>
      <c r="G73" s="177">
        <f t="shared" si="7"/>
        <v>0</v>
      </c>
      <c r="H73" s="49">
        <f>SUM('FY23 Programs'!G116:G117)</f>
        <v>0</v>
      </c>
    </row>
    <row r="74" spans="1:11" x14ac:dyDescent="0.25">
      <c r="A74" s="40"/>
      <c r="B74" s="24" t="s">
        <v>69</v>
      </c>
      <c r="C74" s="49">
        <f>SUM('FY23 Programs'!E121:E122)</f>
        <v>-15765</v>
      </c>
      <c r="D74" s="37">
        <f>SUM('FY23 Programs'!I121:I122)</f>
        <v>-48273</v>
      </c>
      <c r="E74" s="26">
        <f>SUM('FY23 Programs'!H121:H122)</f>
        <v>-67997</v>
      </c>
      <c r="F74" s="25">
        <f t="shared" si="6"/>
        <v>19724</v>
      </c>
      <c r="G74" s="177">
        <f t="shared" si="7"/>
        <v>0.29007162080680032</v>
      </c>
      <c r="H74" s="49">
        <f>SUM('FY23 Programs'!G121:G122)</f>
        <v>-135993</v>
      </c>
    </row>
    <row r="75" spans="1:11" ht="15.75" thickBot="1" x14ac:dyDescent="0.3">
      <c r="A75" s="40"/>
      <c r="B75" s="24" t="s">
        <v>70</v>
      </c>
      <c r="C75" s="49">
        <f>SUM('FY23 Programs'!E126:E127)</f>
        <v>0</v>
      </c>
      <c r="D75" s="37">
        <f>SUM('FY23 Programs'!I126:I127)</f>
        <v>0</v>
      </c>
      <c r="E75" s="26">
        <f>SUM('FY23 Programs'!H126:H127)</f>
        <v>0</v>
      </c>
      <c r="F75" s="25">
        <f t="shared" si="6"/>
        <v>0</v>
      </c>
      <c r="G75" s="177">
        <f t="shared" si="7"/>
        <v>0</v>
      </c>
      <c r="H75" s="49">
        <f>SUM('FY23 Programs'!G126:G127)</f>
        <v>0</v>
      </c>
    </row>
    <row r="76" spans="1:11" ht="15.75" thickBot="1" x14ac:dyDescent="0.3">
      <c r="A76" s="60"/>
      <c r="B76" s="29" t="s">
        <v>77</v>
      </c>
      <c r="C76" s="57">
        <f>SUM(C66:C75)</f>
        <v>-16239</v>
      </c>
      <c r="D76" s="39">
        <f>SUM(D66:D75)</f>
        <v>-50175</v>
      </c>
      <c r="E76" s="30">
        <f>SUM(E66:E75)</f>
        <v>-67997</v>
      </c>
      <c r="F76" s="30">
        <f>SUM(F66:F75)</f>
        <v>17822</v>
      </c>
      <c r="G76" s="89">
        <f t="shared" si="7"/>
        <v>0.26209979852052295</v>
      </c>
      <c r="H76" s="57">
        <f>SUM(H66:H75)</f>
        <v>-135993</v>
      </c>
    </row>
    <row r="77" spans="1:11" ht="22.5" customHeight="1" thickBot="1" x14ac:dyDescent="0.3">
      <c r="A77" s="40"/>
      <c r="C77" s="22" t="str">
        <f>C5</f>
        <v>FY21 Actual</v>
      </c>
      <c r="D77" s="34" t="str">
        <f>D5</f>
        <v>FY23 Actual</v>
      </c>
      <c r="E77" s="22" t="str">
        <f>E5</f>
        <v>FY23 Budget</v>
      </c>
      <c r="F77" s="22" t="s">
        <v>3</v>
      </c>
      <c r="G77" s="23" t="s">
        <v>42</v>
      </c>
      <c r="H77" s="46" t="str">
        <f>H5</f>
        <v>FY23 Budget</v>
      </c>
    </row>
    <row r="78" spans="1:11" ht="15.75" thickBot="1" x14ac:dyDescent="0.3">
      <c r="A78" s="60"/>
      <c r="B78" s="29" t="s">
        <v>78</v>
      </c>
      <c r="C78" s="30">
        <f>C61+C76</f>
        <v>-395241</v>
      </c>
      <c r="D78" s="39">
        <f>D61+D76</f>
        <v>-541735</v>
      </c>
      <c r="E78" s="30">
        <f>E61+E76</f>
        <v>-633637</v>
      </c>
      <c r="F78" s="30">
        <f>F61+F76</f>
        <v>91902</v>
      </c>
      <c r="G78" s="89">
        <f>-IF(E78=0,,F78/E78)</f>
        <v>0.14503887872709453</v>
      </c>
      <c r="H78" s="61">
        <f>H61+H76</f>
        <v>-1213224</v>
      </c>
    </row>
    <row r="79" spans="1:11" x14ac:dyDescent="0.25">
      <c r="A79" s="190"/>
      <c r="B79" s="66"/>
      <c r="C79" s="191" t="s">
        <v>146</v>
      </c>
      <c r="D79" s="67" t="s">
        <v>38</v>
      </c>
      <c r="E79" s="191" t="s">
        <v>38</v>
      </c>
      <c r="F79" s="191" t="s">
        <v>38</v>
      </c>
      <c r="G79" s="192" t="s">
        <v>3</v>
      </c>
      <c r="H79" s="193" t="s">
        <v>37</v>
      </c>
    </row>
    <row r="80" spans="1:11" s="32" customFormat="1" ht="15.75" thickBot="1" x14ac:dyDescent="0.3">
      <c r="A80" s="188"/>
      <c r="B80" s="68"/>
      <c r="C80" s="69" t="str">
        <f>C5</f>
        <v>FY21 Actual</v>
      </c>
      <c r="D80" s="70" t="str">
        <f>D5</f>
        <v>FY23 Actual</v>
      </c>
      <c r="E80" s="69" t="str">
        <f>E5</f>
        <v>FY23 Budget</v>
      </c>
      <c r="F80" s="69" t="s">
        <v>3</v>
      </c>
      <c r="G80" s="23" t="s">
        <v>42</v>
      </c>
      <c r="H80" s="77" t="str">
        <f>H5</f>
        <v>FY23 Budget</v>
      </c>
    </row>
    <row r="81" spans="1:8" ht="15.75" thickBot="1" x14ac:dyDescent="0.3">
      <c r="A81" s="60"/>
      <c r="B81" s="29" t="s">
        <v>79</v>
      </c>
      <c r="C81" s="30">
        <f>C40+C78</f>
        <v>39755</v>
      </c>
      <c r="D81" s="39">
        <f>D40+D78</f>
        <v>-118999</v>
      </c>
      <c r="E81" s="30">
        <f>E40+E78</f>
        <v>-232261.75</v>
      </c>
      <c r="F81" s="30">
        <f>F40+F78</f>
        <v>113262.75</v>
      </c>
      <c r="G81" s="89">
        <f>-IF(E81=0,,F81/E81)</f>
        <v>0.48765132442169234</v>
      </c>
      <c r="H81" s="61">
        <f>H40+H78</f>
        <v>-415476</v>
      </c>
    </row>
    <row r="82" spans="1:8" s="32" customFormat="1" x14ac:dyDescent="0.25">
      <c r="A82" s="24"/>
      <c r="B82" s="24"/>
      <c r="C82" s="24"/>
      <c r="D82" s="24"/>
      <c r="E82" s="26"/>
      <c r="F82" s="24"/>
      <c r="G82" s="24"/>
      <c r="H82" s="24"/>
    </row>
    <row r="83" spans="1:8" s="66" customFormat="1" x14ac:dyDescent="0.25">
      <c r="A83" s="24"/>
      <c r="B83" s="24"/>
      <c r="C83" s="24"/>
      <c r="D83" s="24"/>
      <c r="E83" s="24"/>
      <c r="F83" s="24"/>
      <c r="G83" s="24"/>
      <c r="H83" s="24"/>
    </row>
    <row r="84" spans="1:8" s="68" customFormat="1" x14ac:dyDescent="0.25">
      <c r="A84" s="24"/>
      <c r="B84" s="24"/>
      <c r="C84" s="24"/>
      <c r="D84" s="24"/>
      <c r="E84" s="24"/>
      <c r="F84" s="24"/>
      <c r="G84" s="24"/>
      <c r="H84" s="24"/>
    </row>
    <row r="85" spans="1:8" s="32" customFormat="1" x14ac:dyDescent="0.25">
      <c r="A85" s="24"/>
      <c r="B85" s="24"/>
      <c r="C85" s="24"/>
      <c r="D85" s="24"/>
      <c r="E85" s="24"/>
      <c r="F85" s="24"/>
      <c r="G85" s="24"/>
      <c r="H85" s="24"/>
    </row>
  </sheetData>
  <sortState xmlns:xlrd2="http://schemas.microsoft.com/office/spreadsheetml/2017/richdata2" ref="B30:B61">
    <sortCondition ref="B30:B61"/>
  </sortState>
  <conditionalFormatting sqref="G7:G22 G28:G37 G45:G60 G66:G75">
    <cfRule type="cellIs" dxfId="0" priority="9" operator="equal">
      <formula>0</formula>
    </cfRule>
  </conditionalFormatting>
  <pageMargins left="1.2" right="0.45" top="0.75" bottom="0.5" header="0.3" footer="0.3"/>
  <pageSetup scale="77" fitToHeight="2" orientation="landscape" r:id="rId1"/>
  <headerFooter>
    <oddHeader>&amp;C&amp;"-,Bold"Public Library Association
FY23 (2022-2023) Financial Report&amp;RPLA Board of Directors
May 5, 2023 Virtual Meeting 
Document no.: 2023.36b</oddHeader>
    <oddFooter>&amp;CPage &amp;P of &amp;N</oddFooter>
  </headerFooter>
  <rowBreaks count="1" manualBreakCount="1">
    <brk id="42" max="8" man="1"/>
  </rowBreaks>
  <ignoredErrors>
    <ignoredError sqref="C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505"/>
  <sheetViews>
    <sheetView tabSelected="1" view="pageLayout" zoomScaleNormal="100" workbookViewId="0">
      <selection activeCell="A37" sqref="A37:XFD38"/>
    </sheetView>
  </sheetViews>
  <sheetFormatPr defaultRowHeight="15" x14ac:dyDescent="0.25"/>
  <cols>
    <col min="1" max="1" width="5.28515625" customWidth="1"/>
    <col min="2" max="2" width="6.7109375" customWidth="1"/>
    <col min="3" max="3" width="18.42578125" customWidth="1"/>
    <col min="4" max="4" width="15" style="2" customWidth="1"/>
    <col min="5" max="5" width="16.5703125" style="26" customWidth="1"/>
    <col min="6" max="6" width="16.42578125" style="2" customWidth="1"/>
    <col min="7" max="7" width="18.7109375" customWidth="1"/>
    <col min="8" max="8" width="15.7109375" style="64" customWidth="1"/>
    <col min="9" max="9" width="15.7109375" style="2" customWidth="1"/>
    <col min="10" max="10" width="15" style="2" customWidth="1"/>
  </cols>
  <sheetData>
    <row r="1" spans="1:10" x14ac:dyDescent="0.25">
      <c r="A1" s="8" t="s">
        <v>80</v>
      </c>
      <c r="B1" s="8"/>
      <c r="C1" s="8"/>
      <c r="D1" s="9" t="s">
        <v>140</v>
      </c>
      <c r="E1" s="9"/>
      <c r="F1" s="17"/>
      <c r="G1" s="90" t="s">
        <v>41</v>
      </c>
      <c r="H1" s="9" t="s">
        <v>81</v>
      </c>
      <c r="I1" s="9"/>
      <c r="J1" s="9"/>
    </row>
    <row r="2" spans="1:10" x14ac:dyDescent="0.25">
      <c r="A2" s="10"/>
      <c r="B2" s="10"/>
      <c r="C2" s="10"/>
      <c r="D2" s="11"/>
      <c r="E2" s="9"/>
      <c r="F2" s="17"/>
      <c r="G2" s="92"/>
      <c r="H2" s="11"/>
      <c r="I2" s="9"/>
      <c r="J2" s="9"/>
    </row>
    <row r="3" spans="1:10" x14ac:dyDescent="0.25">
      <c r="A3" s="10"/>
      <c r="B3" s="10"/>
      <c r="C3" s="10"/>
      <c r="D3" s="11"/>
      <c r="E3" s="9"/>
      <c r="F3" s="17"/>
      <c r="G3" s="92"/>
      <c r="H3" s="11"/>
      <c r="I3" s="9"/>
      <c r="J3" s="9"/>
    </row>
    <row r="4" spans="1:10" s="1" customFormat="1" x14ac:dyDescent="0.25">
      <c r="A4" s="8"/>
      <c r="B4" s="10"/>
      <c r="C4" s="8"/>
      <c r="D4" s="9" t="s">
        <v>12</v>
      </c>
      <c r="E4" s="9" t="s">
        <v>2</v>
      </c>
      <c r="F4" s="17" t="s">
        <v>3</v>
      </c>
      <c r="G4" s="92" t="s">
        <v>37</v>
      </c>
      <c r="H4" s="9" t="s">
        <v>12</v>
      </c>
      <c r="I4" s="9" t="s">
        <v>4</v>
      </c>
      <c r="J4" s="9" t="s">
        <v>3</v>
      </c>
    </row>
    <row r="5" spans="1:10" x14ac:dyDescent="0.25">
      <c r="A5" s="5" t="s">
        <v>43</v>
      </c>
      <c r="B5" s="5"/>
      <c r="C5" s="5"/>
      <c r="D5"/>
      <c r="E5"/>
      <c r="F5" s="14"/>
      <c r="G5" s="93"/>
      <c r="H5" s="2"/>
    </row>
    <row r="6" spans="1:10" x14ac:dyDescent="0.25">
      <c r="C6" t="s">
        <v>7</v>
      </c>
      <c r="D6" s="2">
        <v>0</v>
      </c>
      <c r="E6" s="25">
        <v>0</v>
      </c>
      <c r="F6" s="12">
        <f>E6-D6</f>
        <v>0</v>
      </c>
      <c r="G6" s="93">
        <v>0</v>
      </c>
      <c r="H6" s="2">
        <v>0</v>
      </c>
      <c r="J6" s="12">
        <f>I6-H6</f>
        <v>0</v>
      </c>
    </row>
    <row r="7" spans="1:10" x14ac:dyDescent="0.25">
      <c r="C7" t="s">
        <v>8</v>
      </c>
      <c r="D7" s="63">
        <v>-368311</v>
      </c>
      <c r="E7" s="13">
        <v>-332521</v>
      </c>
      <c r="F7" s="13">
        <f>E7-D7</f>
        <v>35790</v>
      </c>
      <c r="G7" s="94">
        <v>-733571</v>
      </c>
      <c r="H7" s="6">
        <v>-393558</v>
      </c>
      <c r="I7" s="6">
        <v>-373445</v>
      </c>
      <c r="J7" s="13">
        <f>I7-H7</f>
        <v>20113</v>
      </c>
    </row>
    <row r="8" spans="1:10" x14ac:dyDescent="0.25">
      <c r="C8" t="s">
        <v>83</v>
      </c>
      <c r="D8" s="25">
        <v>-368311</v>
      </c>
      <c r="E8" s="25">
        <v>-332521</v>
      </c>
      <c r="F8" s="12">
        <f t="shared" ref="F8" si="0">SUM(F6:F7)</f>
        <v>35790</v>
      </c>
      <c r="G8" s="93">
        <f>SUM(G6:G7)</f>
        <v>-733571</v>
      </c>
      <c r="H8" s="2">
        <f t="shared" ref="H8:J8" si="1">SUM(H6:H7)</f>
        <v>-393558</v>
      </c>
      <c r="J8" s="12">
        <f t="shared" si="1"/>
        <v>20113</v>
      </c>
    </row>
    <row r="9" spans="1:10" x14ac:dyDescent="0.25">
      <c r="A9" s="5" t="s">
        <v>44</v>
      </c>
      <c r="B9" s="5"/>
      <c r="D9" s="26"/>
      <c r="E9"/>
      <c r="F9"/>
      <c r="G9" s="93"/>
      <c r="H9" s="2"/>
    </row>
    <row r="10" spans="1:10" x14ac:dyDescent="0.25">
      <c r="C10" t="s">
        <v>7</v>
      </c>
      <c r="D10" s="26">
        <v>0</v>
      </c>
      <c r="E10" s="25">
        <v>0</v>
      </c>
      <c r="F10" s="2">
        <f>E10-D10</f>
        <v>0</v>
      </c>
      <c r="G10" s="93">
        <v>0</v>
      </c>
      <c r="H10" s="2">
        <v>0</v>
      </c>
      <c r="I10" s="2">
        <v>0</v>
      </c>
      <c r="J10" s="2">
        <f>I10-H10</f>
        <v>0</v>
      </c>
    </row>
    <row r="11" spans="1:10" x14ac:dyDescent="0.25">
      <c r="C11" t="s">
        <v>84</v>
      </c>
      <c r="D11" s="26">
        <v>193600</v>
      </c>
      <c r="E11" s="25">
        <v>274328</v>
      </c>
      <c r="F11" s="2">
        <f>E11-D11</f>
        <v>80728</v>
      </c>
      <c r="G11" s="93">
        <v>481243</v>
      </c>
      <c r="H11" s="2">
        <v>240622</v>
      </c>
      <c r="I11" s="2">
        <v>273201</v>
      </c>
      <c r="J11" s="2">
        <f>I11-H11</f>
        <v>32579</v>
      </c>
    </row>
    <row r="12" spans="1:10" x14ac:dyDescent="0.25">
      <c r="C12" t="s">
        <v>8</v>
      </c>
      <c r="D12" s="63">
        <v>-31550</v>
      </c>
      <c r="E12" s="103">
        <v>-3670</v>
      </c>
      <c r="F12" s="6">
        <f>E12-D12</f>
        <v>27880</v>
      </c>
      <c r="G12" s="94">
        <v>-65650</v>
      </c>
      <c r="H12" s="6">
        <v>-32825</v>
      </c>
      <c r="I12" s="6">
        <v>-42105</v>
      </c>
      <c r="J12" s="6">
        <f>I12-H12</f>
        <v>-9280</v>
      </c>
    </row>
    <row r="13" spans="1:10" x14ac:dyDescent="0.25">
      <c r="C13" t="s">
        <v>86</v>
      </c>
      <c r="D13" s="157"/>
      <c r="E13" s="158"/>
      <c r="F13" s="157"/>
      <c r="G13" s="159"/>
      <c r="H13" s="157"/>
      <c r="I13" s="219">
        <v>-5598</v>
      </c>
      <c r="J13" s="220">
        <f>I13-H13</f>
        <v>-5598</v>
      </c>
    </row>
    <row r="14" spans="1:10" x14ac:dyDescent="0.25">
      <c r="C14" t="s">
        <v>83</v>
      </c>
      <c r="D14" s="26">
        <v>162050</v>
      </c>
      <c r="E14" s="26">
        <v>270658</v>
      </c>
      <c r="F14" s="2">
        <f>SUM(F10:F12)</f>
        <v>108608</v>
      </c>
      <c r="G14" s="93">
        <f>SUM(G10:G12)</f>
        <v>415593</v>
      </c>
      <c r="H14" s="2">
        <f>SUM(H10:H12)</f>
        <v>207797</v>
      </c>
      <c r="I14" s="2">
        <f>SUM(I10:I13)</f>
        <v>225498</v>
      </c>
      <c r="J14" s="2">
        <f>SUM(J10:J13)</f>
        <v>17701</v>
      </c>
    </row>
    <row r="15" spans="1:10" x14ac:dyDescent="0.25">
      <c r="A15" s="5" t="s">
        <v>45</v>
      </c>
      <c r="B15" s="5"/>
      <c r="D15" s="26"/>
      <c r="E15"/>
      <c r="F15"/>
      <c r="G15" s="93"/>
      <c r="H15" s="2"/>
    </row>
    <row r="16" spans="1:10" x14ac:dyDescent="0.25">
      <c r="C16" t="s">
        <v>85</v>
      </c>
      <c r="D16" s="25">
        <v>20000</v>
      </c>
      <c r="E16" s="25">
        <v>0</v>
      </c>
      <c r="F16" s="2">
        <f>E16-D16</f>
        <v>-20000</v>
      </c>
      <c r="G16" s="93">
        <v>0</v>
      </c>
      <c r="H16" s="2">
        <v>0</v>
      </c>
      <c r="I16" s="2">
        <v>0</v>
      </c>
      <c r="J16" s="2">
        <f>I16-H16</f>
        <v>0</v>
      </c>
    </row>
    <row r="17" spans="1:10" x14ac:dyDescent="0.25">
      <c r="C17" t="s">
        <v>8</v>
      </c>
      <c r="D17" s="25">
        <v>-14950</v>
      </c>
      <c r="E17" s="25">
        <v>-1668</v>
      </c>
      <c r="F17" s="2">
        <f>E17-D17</f>
        <v>13282</v>
      </c>
      <c r="G17" s="93">
        <v>0</v>
      </c>
      <c r="H17" s="2">
        <v>0</v>
      </c>
      <c r="I17" s="2">
        <v>0</v>
      </c>
      <c r="J17" s="2">
        <f>I17-H17</f>
        <v>0</v>
      </c>
    </row>
    <row r="18" spans="1:10" x14ac:dyDescent="0.25">
      <c r="C18" t="s">
        <v>86</v>
      </c>
      <c r="D18" s="103">
        <v>-5300</v>
      </c>
      <c r="E18" s="103">
        <v>-838</v>
      </c>
      <c r="F18" s="6">
        <f>E18-D18</f>
        <v>4462</v>
      </c>
      <c r="G18" s="94">
        <v>0</v>
      </c>
      <c r="H18" s="6">
        <v>0</v>
      </c>
      <c r="I18" s="6">
        <v>0</v>
      </c>
      <c r="J18" s="6">
        <f>I18-H18</f>
        <v>0</v>
      </c>
    </row>
    <row r="19" spans="1:10" x14ac:dyDescent="0.25">
      <c r="C19" t="s">
        <v>83</v>
      </c>
      <c r="D19" s="26">
        <v>-250</v>
      </c>
      <c r="E19" s="26">
        <v>-2506</v>
      </c>
      <c r="F19" s="2">
        <f t="shared" ref="F19" si="2">SUM(F16:F18)</f>
        <v>-2256</v>
      </c>
      <c r="G19" s="93">
        <f t="shared" ref="G19:J19" si="3">SUM(G16:G18)</f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</row>
    <row r="20" spans="1:10" x14ac:dyDescent="0.25">
      <c r="A20" s="5" t="s">
        <v>46</v>
      </c>
      <c r="D20" s="26"/>
      <c r="E20"/>
      <c r="F20"/>
      <c r="G20" s="93"/>
      <c r="H20" s="2"/>
    </row>
    <row r="21" spans="1:10" x14ac:dyDescent="0.25">
      <c r="C21" t="s">
        <v>7</v>
      </c>
      <c r="D21" s="26">
        <v>0</v>
      </c>
      <c r="E21" s="26">
        <v>0</v>
      </c>
      <c r="F21" s="2">
        <f>E21-D21</f>
        <v>0</v>
      </c>
      <c r="G21" s="93">
        <v>0</v>
      </c>
      <c r="H21" s="2">
        <f>G21</f>
        <v>0</v>
      </c>
      <c r="I21" s="2">
        <v>0</v>
      </c>
      <c r="J21" s="2">
        <f>I21-H21</f>
        <v>0</v>
      </c>
    </row>
    <row r="22" spans="1:10" x14ac:dyDescent="0.25">
      <c r="C22" t="s">
        <v>8</v>
      </c>
      <c r="D22" s="26">
        <v>0</v>
      </c>
      <c r="E22" s="26">
        <v>0</v>
      </c>
      <c r="F22" s="2">
        <f>E22-D22</f>
        <v>0</v>
      </c>
      <c r="G22" s="93">
        <v>0</v>
      </c>
      <c r="H22" s="2">
        <f>G22</f>
        <v>0</v>
      </c>
      <c r="I22" s="2">
        <v>0</v>
      </c>
      <c r="J22" s="2">
        <f>I22-H22</f>
        <v>0</v>
      </c>
    </row>
    <row r="23" spans="1:10" x14ac:dyDescent="0.25">
      <c r="C23" t="s">
        <v>86</v>
      </c>
      <c r="D23" s="63">
        <v>0</v>
      </c>
      <c r="E23" s="63">
        <v>0</v>
      </c>
      <c r="F23" s="6">
        <f>E23-D23</f>
        <v>0</v>
      </c>
      <c r="G23" s="94">
        <v>0</v>
      </c>
      <c r="H23" s="6">
        <f>G23</f>
        <v>0</v>
      </c>
      <c r="I23" s="6">
        <v>0</v>
      </c>
      <c r="J23" s="6">
        <f>I23-H23</f>
        <v>0</v>
      </c>
    </row>
    <row r="24" spans="1:10" x14ac:dyDescent="0.25">
      <c r="C24" t="s">
        <v>83</v>
      </c>
      <c r="D24" s="26">
        <v>0</v>
      </c>
      <c r="E24" s="26">
        <v>0</v>
      </c>
      <c r="F24" s="2">
        <f t="shared" ref="F24" si="4">SUM(F21:F23)</f>
        <v>0</v>
      </c>
      <c r="G24" s="93">
        <f t="shared" ref="G24:J24" si="5">SUM(G21:G23)</f>
        <v>0</v>
      </c>
      <c r="H24" s="2">
        <f t="shared" si="5"/>
        <v>0</v>
      </c>
      <c r="I24" s="2">
        <f t="shared" si="5"/>
        <v>0</v>
      </c>
      <c r="J24" s="2">
        <f t="shared" si="5"/>
        <v>0</v>
      </c>
    </row>
    <row r="25" spans="1:10" x14ac:dyDescent="0.25">
      <c r="A25" s="5" t="s">
        <v>47</v>
      </c>
      <c r="B25" s="5"/>
      <c r="D25" s="26"/>
      <c r="E25"/>
      <c r="F25"/>
      <c r="G25" s="93"/>
      <c r="H25" s="2"/>
    </row>
    <row r="26" spans="1:10" x14ac:dyDescent="0.25">
      <c r="C26" t="s">
        <v>7</v>
      </c>
      <c r="D26" s="25">
        <v>7000</v>
      </c>
      <c r="E26" s="25">
        <v>5326</v>
      </c>
      <c r="F26" s="2">
        <f>E26-D26</f>
        <v>-1674</v>
      </c>
      <c r="G26" s="93">
        <v>0</v>
      </c>
      <c r="H26" s="2">
        <v>0</v>
      </c>
      <c r="I26" s="2">
        <v>0</v>
      </c>
      <c r="J26" s="2">
        <f>I26-H26</f>
        <v>0</v>
      </c>
    </row>
    <row r="27" spans="1:10" x14ac:dyDescent="0.25">
      <c r="C27" t="s">
        <v>8</v>
      </c>
      <c r="D27" s="103">
        <v>-150</v>
      </c>
      <c r="E27" s="103">
        <v>-113</v>
      </c>
      <c r="F27" s="6">
        <f>E27-D27</f>
        <v>37</v>
      </c>
      <c r="G27" s="94">
        <v>0</v>
      </c>
      <c r="H27" s="6">
        <v>0</v>
      </c>
      <c r="I27" s="6">
        <v>0</v>
      </c>
      <c r="J27" s="6">
        <f>I27-H27</f>
        <v>0</v>
      </c>
    </row>
    <row r="28" spans="1:10" x14ac:dyDescent="0.25">
      <c r="C28" t="s">
        <v>83</v>
      </c>
      <c r="D28" s="25">
        <v>6850</v>
      </c>
      <c r="E28" s="25">
        <v>5213</v>
      </c>
      <c r="F28" s="2">
        <f t="shared" ref="F28" si="6">SUM(F26:F27)</f>
        <v>-1637</v>
      </c>
      <c r="G28" s="93">
        <f t="shared" ref="G28:J28" si="7">SUM(G26:G27)</f>
        <v>0</v>
      </c>
      <c r="H28" s="2">
        <f t="shared" si="7"/>
        <v>0</v>
      </c>
      <c r="I28" s="2">
        <f t="shared" si="7"/>
        <v>0</v>
      </c>
      <c r="J28" s="2">
        <f t="shared" si="7"/>
        <v>0</v>
      </c>
    </row>
    <row r="29" spans="1:10" x14ac:dyDescent="0.25">
      <c r="A29" s="5" t="s">
        <v>48</v>
      </c>
      <c r="B29" s="5"/>
      <c r="D29" s="26"/>
      <c r="E29"/>
      <c r="F29"/>
      <c r="G29" s="93"/>
      <c r="H29" s="2"/>
    </row>
    <row r="30" spans="1:10" x14ac:dyDescent="0.25">
      <c r="C30" t="s">
        <v>7</v>
      </c>
      <c r="D30" s="25">
        <v>0</v>
      </c>
      <c r="E30" s="25">
        <v>0</v>
      </c>
      <c r="F30" s="2">
        <f>E30-D30</f>
        <v>0</v>
      </c>
      <c r="G30" s="93">
        <v>0</v>
      </c>
      <c r="H30" s="2">
        <v>0</v>
      </c>
      <c r="I30" s="2">
        <v>0</v>
      </c>
      <c r="J30" s="2">
        <f>I30-H30</f>
        <v>0</v>
      </c>
    </row>
    <row r="31" spans="1:10" x14ac:dyDescent="0.25">
      <c r="C31" t="s">
        <v>8</v>
      </c>
      <c r="D31" s="25">
        <v>0</v>
      </c>
      <c r="E31" s="25">
        <v>0</v>
      </c>
      <c r="F31" s="2">
        <f>E31-D31</f>
        <v>0</v>
      </c>
      <c r="G31" s="93">
        <v>0</v>
      </c>
      <c r="H31" s="2">
        <v>0</v>
      </c>
      <c r="I31" s="2">
        <v>0</v>
      </c>
      <c r="J31" s="2">
        <f>I31-H31</f>
        <v>0</v>
      </c>
    </row>
    <row r="32" spans="1:10" x14ac:dyDescent="0.25">
      <c r="C32" t="s">
        <v>87</v>
      </c>
      <c r="D32" s="103">
        <v>0</v>
      </c>
      <c r="E32" s="103">
        <v>0</v>
      </c>
      <c r="F32" s="6">
        <f>E32-D32</f>
        <v>0</v>
      </c>
      <c r="G32" s="94">
        <v>0</v>
      </c>
      <c r="H32" s="6">
        <v>0</v>
      </c>
      <c r="I32" s="6">
        <v>0</v>
      </c>
      <c r="J32" s="6">
        <f>I32-H32</f>
        <v>0</v>
      </c>
    </row>
    <row r="33" spans="1:10" x14ac:dyDescent="0.25">
      <c r="C33" t="s">
        <v>83</v>
      </c>
      <c r="D33" s="26">
        <v>0</v>
      </c>
      <c r="E33" s="26">
        <v>0</v>
      </c>
      <c r="F33" s="2">
        <f t="shared" ref="F33" si="8">SUM(F30:F32)</f>
        <v>0</v>
      </c>
      <c r="G33" s="93">
        <f t="shared" ref="G33:J33" si="9">SUM(G30:G32)</f>
        <v>0</v>
      </c>
      <c r="H33" s="2">
        <f t="shared" si="9"/>
        <v>0</v>
      </c>
      <c r="I33" s="2">
        <f t="shared" si="9"/>
        <v>0</v>
      </c>
      <c r="J33" s="2">
        <f t="shared" si="9"/>
        <v>0</v>
      </c>
    </row>
    <row r="34" spans="1:10" x14ac:dyDescent="0.25">
      <c r="A34" s="5" t="s">
        <v>49</v>
      </c>
      <c r="B34" s="5"/>
      <c r="D34" s="26"/>
      <c r="E34"/>
      <c r="F34"/>
      <c r="G34" s="93"/>
      <c r="H34" s="2"/>
    </row>
    <row r="35" spans="1:10" x14ac:dyDescent="0.25">
      <c r="C35" t="s">
        <v>7</v>
      </c>
      <c r="D35" s="25">
        <v>25750</v>
      </c>
      <c r="E35" s="25">
        <v>12812</v>
      </c>
      <c r="F35" s="2">
        <f>E35-D35</f>
        <v>-12938</v>
      </c>
      <c r="G35" s="93">
        <v>56800</v>
      </c>
      <c r="H35" s="2">
        <v>28400.25</v>
      </c>
      <c r="I35" s="2">
        <v>41312</v>
      </c>
      <c r="J35" s="2">
        <f>I35-H35</f>
        <v>12911.75</v>
      </c>
    </row>
    <row r="36" spans="1:10" x14ac:dyDescent="0.25">
      <c r="C36" t="s">
        <v>8</v>
      </c>
      <c r="D36" s="25">
        <v>-61613</v>
      </c>
      <c r="E36" s="25">
        <v>-16618</v>
      </c>
      <c r="F36" s="2">
        <f>E36-D36</f>
        <v>44995</v>
      </c>
      <c r="G36" s="93">
        <v>-105049</v>
      </c>
      <c r="H36" s="2">
        <v>-52525</v>
      </c>
      <c r="I36" s="2">
        <v>-46758</v>
      </c>
      <c r="J36" s="2">
        <f>I36-H36</f>
        <v>5767</v>
      </c>
    </row>
    <row r="37" spans="1:10" s="24" customFormat="1" x14ac:dyDescent="0.25">
      <c r="C37" s="24" t="s">
        <v>87</v>
      </c>
      <c r="D37" s="25">
        <v>-3400</v>
      </c>
      <c r="E37" s="25">
        <v>-1325</v>
      </c>
      <c r="F37" s="26">
        <f>E37-D37</f>
        <v>2075</v>
      </c>
      <c r="G37" s="49">
        <v>-2849</v>
      </c>
      <c r="H37" s="26">
        <v>-1425</v>
      </c>
      <c r="I37" s="26">
        <v>-2730</v>
      </c>
      <c r="J37" s="26">
        <f>I37-H37</f>
        <v>-1305</v>
      </c>
    </row>
    <row r="38" spans="1:10" s="24" customFormat="1" x14ac:dyDescent="0.25">
      <c r="C38" s="24" t="s">
        <v>88</v>
      </c>
      <c r="D38" s="103">
        <v>-274</v>
      </c>
      <c r="E38" s="103">
        <v>-137</v>
      </c>
      <c r="F38" s="63">
        <f>E38-D38</f>
        <v>137</v>
      </c>
      <c r="G38" s="235">
        <v>0</v>
      </c>
      <c r="H38" s="236">
        <v>0</v>
      </c>
      <c r="I38" s="63"/>
      <c r="J38" s="63">
        <f>I38-H38</f>
        <v>0</v>
      </c>
    </row>
    <row r="39" spans="1:10" x14ac:dyDescent="0.25">
      <c r="C39" t="s">
        <v>83</v>
      </c>
      <c r="D39" s="2">
        <v>-39537</v>
      </c>
      <c r="E39" s="26">
        <v>-5268</v>
      </c>
      <c r="F39" s="2">
        <f t="shared" ref="F39" si="10">SUM(F35:F38)</f>
        <v>34269</v>
      </c>
      <c r="G39" s="93">
        <f t="shared" ref="G39:J39" si="11">SUM(G35:G38)</f>
        <v>-51098</v>
      </c>
      <c r="H39" s="2">
        <f t="shared" si="11"/>
        <v>-25549.75</v>
      </c>
      <c r="I39" s="2">
        <f t="shared" si="11"/>
        <v>-8176</v>
      </c>
      <c r="J39" s="2">
        <f t="shared" si="11"/>
        <v>17373.75</v>
      </c>
    </row>
    <row r="40" spans="1:10" x14ac:dyDescent="0.25">
      <c r="A40" s="5" t="s">
        <v>50</v>
      </c>
      <c r="B40" s="5"/>
      <c r="D40"/>
      <c r="E40"/>
      <c r="F40"/>
      <c r="G40" s="93"/>
      <c r="H40" s="2"/>
    </row>
    <row r="41" spans="1:10" x14ac:dyDescent="0.25">
      <c r="C41" t="s">
        <v>7</v>
      </c>
      <c r="D41" s="12">
        <v>26000</v>
      </c>
      <c r="E41" s="25">
        <v>38259</v>
      </c>
      <c r="F41" s="2">
        <f>E41-D41</f>
        <v>12259</v>
      </c>
      <c r="G41" s="93">
        <v>60000</v>
      </c>
      <c r="H41" s="2">
        <v>30000</v>
      </c>
      <c r="I41" s="2">
        <v>50505</v>
      </c>
      <c r="J41" s="2">
        <f>I41-H41</f>
        <v>20505</v>
      </c>
    </row>
    <row r="42" spans="1:10" x14ac:dyDescent="0.25">
      <c r="C42" t="s">
        <v>8</v>
      </c>
      <c r="D42" s="12">
        <v>-2750</v>
      </c>
      <c r="E42" s="25">
        <v>90131</v>
      </c>
      <c r="F42" s="2">
        <f>E42-D42</f>
        <v>92881</v>
      </c>
      <c r="G42" s="93">
        <v>-13550</v>
      </c>
      <c r="H42" s="2">
        <v>-6775</v>
      </c>
      <c r="I42" s="2">
        <v>-4082</v>
      </c>
      <c r="J42" s="2">
        <f>I42-H42</f>
        <v>2693</v>
      </c>
    </row>
    <row r="43" spans="1:10" x14ac:dyDescent="0.25">
      <c r="C43" t="s">
        <v>89</v>
      </c>
      <c r="D43" s="13">
        <v>-3313</v>
      </c>
      <c r="E43" s="103">
        <v>-1622</v>
      </c>
      <c r="F43" s="6">
        <f>E43-D43</f>
        <v>1691</v>
      </c>
      <c r="G43" s="94">
        <v>-7950</v>
      </c>
      <c r="H43" s="6">
        <v>-3975</v>
      </c>
      <c r="I43" s="6">
        <v>-6692</v>
      </c>
      <c r="J43" s="6">
        <f>I43-H43</f>
        <v>-2717</v>
      </c>
    </row>
    <row r="44" spans="1:10" x14ac:dyDescent="0.25">
      <c r="C44" t="s">
        <v>83</v>
      </c>
      <c r="D44" s="2">
        <v>19937</v>
      </c>
      <c r="E44" s="26">
        <v>126768</v>
      </c>
      <c r="F44" s="2">
        <f t="shared" ref="F44" si="12">SUM(F41:F43)</f>
        <v>106831</v>
      </c>
      <c r="G44" s="93">
        <f t="shared" ref="G44:J44" si="13">SUM(G41:G43)</f>
        <v>38500</v>
      </c>
      <c r="H44" s="2">
        <f t="shared" si="13"/>
        <v>19250</v>
      </c>
      <c r="I44" s="2">
        <f t="shared" si="13"/>
        <v>39731</v>
      </c>
      <c r="J44" s="2">
        <f t="shared" si="13"/>
        <v>20481</v>
      </c>
    </row>
    <row r="45" spans="1:10" x14ac:dyDescent="0.25">
      <c r="A45" s="5" t="s">
        <v>51</v>
      </c>
      <c r="B45" s="5"/>
      <c r="D45"/>
      <c r="E45"/>
      <c r="F45"/>
      <c r="G45" s="93"/>
      <c r="H45" s="2"/>
    </row>
    <row r="46" spans="1:10" x14ac:dyDescent="0.25">
      <c r="C46" t="s">
        <v>7</v>
      </c>
      <c r="D46" s="12">
        <v>3200</v>
      </c>
      <c r="E46" s="25">
        <v>22818</v>
      </c>
      <c r="F46" s="2">
        <f>E46-D46</f>
        <v>19618</v>
      </c>
      <c r="G46" s="93">
        <v>20300</v>
      </c>
      <c r="H46" s="2">
        <v>12650</v>
      </c>
      <c r="I46" s="2">
        <v>24057</v>
      </c>
      <c r="J46" s="2">
        <f>I46-H46</f>
        <v>11407</v>
      </c>
    </row>
    <row r="47" spans="1:10" x14ac:dyDescent="0.25">
      <c r="C47" t="s">
        <v>8</v>
      </c>
      <c r="D47" s="12">
        <v>-3500</v>
      </c>
      <c r="E47" s="25">
        <v>-7668</v>
      </c>
      <c r="F47" s="2">
        <f>E47-D47</f>
        <v>-4168</v>
      </c>
      <c r="G47" s="93">
        <v>-12000</v>
      </c>
      <c r="H47" s="2">
        <v>-6250</v>
      </c>
      <c r="I47" s="2">
        <v>-2932</v>
      </c>
      <c r="J47" s="2">
        <f>I47-H47</f>
        <v>3318</v>
      </c>
    </row>
    <row r="48" spans="1:10" x14ac:dyDescent="0.25">
      <c r="C48" t="s">
        <v>89</v>
      </c>
      <c r="D48" s="13">
        <v>-398</v>
      </c>
      <c r="E48" s="103">
        <v>-2630</v>
      </c>
      <c r="F48" s="6">
        <f>E48-D48</f>
        <v>-2232</v>
      </c>
      <c r="G48" s="94">
        <v>-2700</v>
      </c>
      <c r="H48" s="6">
        <v>-1350</v>
      </c>
      <c r="I48" s="6">
        <v>-3187</v>
      </c>
      <c r="J48" s="6">
        <f>I48-H48</f>
        <v>-1837</v>
      </c>
    </row>
    <row r="49" spans="1:10" x14ac:dyDescent="0.25">
      <c r="C49" t="s">
        <v>83</v>
      </c>
      <c r="D49" s="2">
        <v>-698</v>
      </c>
      <c r="E49" s="26">
        <v>12520</v>
      </c>
      <c r="F49" s="2">
        <f t="shared" ref="F49" si="14">SUM(F46:F48)</f>
        <v>13218</v>
      </c>
      <c r="G49" s="93">
        <f t="shared" ref="G49:J49" si="15">SUM(G46:G48)</f>
        <v>5600</v>
      </c>
      <c r="H49" s="2">
        <f t="shared" si="15"/>
        <v>5050</v>
      </c>
      <c r="I49" s="2">
        <f t="shared" si="15"/>
        <v>17938</v>
      </c>
      <c r="J49" s="2">
        <f t="shared" si="15"/>
        <v>12888</v>
      </c>
    </row>
    <row r="50" spans="1:10" x14ac:dyDescent="0.25">
      <c r="A50" s="5" t="s">
        <v>52</v>
      </c>
      <c r="B50" s="5"/>
      <c r="D50"/>
      <c r="E50"/>
      <c r="F50"/>
      <c r="G50" s="93"/>
      <c r="H50" s="2"/>
    </row>
    <row r="51" spans="1:10" x14ac:dyDescent="0.25">
      <c r="C51" t="s">
        <v>7</v>
      </c>
      <c r="D51" s="2">
        <v>18000</v>
      </c>
      <c r="E51" s="26">
        <v>18600</v>
      </c>
      <c r="F51" s="2">
        <f>E51-D51</f>
        <v>600</v>
      </c>
      <c r="G51" s="93">
        <v>0</v>
      </c>
      <c r="H51" s="2">
        <v>0</v>
      </c>
      <c r="I51" s="2">
        <v>0</v>
      </c>
      <c r="J51" s="2">
        <f>I51-H51</f>
        <v>0</v>
      </c>
    </row>
    <row r="52" spans="1:10" x14ac:dyDescent="0.25">
      <c r="C52" t="s">
        <v>8</v>
      </c>
      <c r="D52" s="2">
        <v>-6525</v>
      </c>
      <c r="E52" s="26">
        <v>-1875</v>
      </c>
      <c r="F52" s="2">
        <f>E52-D52</f>
        <v>4650</v>
      </c>
      <c r="G52" s="93">
        <v>-50000</v>
      </c>
      <c r="H52" s="2">
        <v>-25000</v>
      </c>
      <c r="I52" s="2">
        <v>0</v>
      </c>
      <c r="J52" s="2">
        <f>I52-H52</f>
        <v>25000</v>
      </c>
    </row>
    <row r="53" spans="1:10" x14ac:dyDescent="0.25">
      <c r="C53" t="s">
        <v>89</v>
      </c>
      <c r="D53" s="6">
        <v>-4770</v>
      </c>
      <c r="E53" s="63">
        <v>0</v>
      </c>
      <c r="F53" s="6">
        <f>E53-D53</f>
        <v>4770</v>
      </c>
      <c r="G53" s="94">
        <v>0</v>
      </c>
      <c r="H53" s="6">
        <v>0</v>
      </c>
      <c r="I53" s="6">
        <v>0</v>
      </c>
      <c r="J53" s="6">
        <f>I53-H53</f>
        <v>0</v>
      </c>
    </row>
    <row r="54" spans="1:10" x14ac:dyDescent="0.25">
      <c r="C54" t="s">
        <v>83</v>
      </c>
      <c r="D54" s="2">
        <v>6705</v>
      </c>
      <c r="E54" s="26">
        <v>16725</v>
      </c>
      <c r="F54" s="2">
        <f t="shared" ref="F54" si="16">SUM(F51:F53)</f>
        <v>10020</v>
      </c>
      <c r="G54" s="93">
        <f t="shared" ref="G54:J54" si="17">SUM(G51:G53)</f>
        <v>-50000</v>
      </c>
      <c r="H54" s="2">
        <f t="shared" si="17"/>
        <v>-25000</v>
      </c>
      <c r="I54" s="2">
        <f t="shared" si="17"/>
        <v>0</v>
      </c>
      <c r="J54" s="2">
        <f t="shared" si="17"/>
        <v>25000</v>
      </c>
    </row>
    <row r="55" spans="1:10" x14ac:dyDescent="0.25">
      <c r="A55" s="5" t="s">
        <v>53</v>
      </c>
      <c r="B55" s="5"/>
      <c r="D55"/>
      <c r="E55"/>
      <c r="F55"/>
      <c r="G55" s="93"/>
      <c r="H55" s="2"/>
    </row>
    <row r="56" spans="1:10" x14ac:dyDescent="0.25">
      <c r="C56" t="s">
        <v>7</v>
      </c>
      <c r="D56" s="2">
        <v>65000</v>
      </c>
      <c r="E56" s="26">
        <v>43145</v>
      </c>
      <c r="F56" s="2">
        <f>E56-D56</f>
        <v>-21855</v>
      </c>
      <c r="G56" s="93">
        <v>12000</v>
      </c>
      <c r="H56" s="2">
        <v>6000</v>
      </c>
      <c r="I56" s="2">
        <v>0</v>
      </c>
      <c r="J56" s="2">
        <f>I56-H56</f>
        <v>-6000</v>
      </c>
    </row>
    <row r="57" spans="1:10" x14ac:dyDescent="0.25">
      <c r="C57" t="s">
        <v>8</v>
      </c>
      <c r="D57" s="2">
        <v>-41828</v>
      </c>
      <c r="E57" s="26">
        <v>-6000</v>
      </c>
      <c r="F57" s="2">
        <f>E57-D57</f>
        <v>35828</v>
      </c>
      <c r="G57" s="93"/>
      <c r="H57" s="2">
        <v>0</v>
      </c>
      <c r="I57" s="2">
        <v>0</v>
      </c>
      <c r="J57" s="2">
        <f>I57-H57</f>
        <v>0</v>
      </c>
    </row>
    <row r="58" spans="1:10" x14ac:dyDescent="0.25">
      <c r="C58" t="s">
        <v>89</v>
      </c>
      <c r="D58" s="6">
        <v>-13250</v>
      </c>
      <c r="E58" s="63">
        <v>-348</v>
      </c>
      <c r="F58" s="102">
        <f>E58-D58</f>
        <v>12902</v>
      </c>
      <c r="G58" s="95">
        <v>-3180</v>
      </c>
      <c r="H58" s="6">
        <v>-1590</v>
      </c>
      <c r="I58" s="6">
        <v>0</v>
      </c>
      <c r="J58" s="6">
        <f>I58-H58</f>
        <v>1590</v>
      </c>
    </row>
    <row r="59" spans="1:10" x14ac:dyDescent="0.25">
      <c r="C59" t="s">
        <v>83</v>
      </c>
      <c r="D59" s="2">
        <v>9922</v>
      </c>
      <c r="E59" s="26">
        <v>36797</v>
      </c>
      <c r="F59" s="2">
        <f t="shared" ref="F59" si="18">SUM(F56:F58)</f>
        <v>26875</v>
      </c>
      <c r="G59" s="93">
        <f t="shared" ref="G59:J59" si="19">SUM(G56:G58)</f>
        <v>8820</v>
      </c>
      <c r="H59" s="2">
        <f t="shared" si="19"/>
        <v>4410</v>
      </c>
      <c r="I59" s="2">
        <f t="shared" si="19"/>
        <v>0</v>
      </c>
      <c r="J59" s="2">
        <f t="shared" si="19"/>
        <v>-4410</v>
      </c>
    </row>
    <row r="60" spans="1:10" x14ac:dyDescent="0.25">
      <c r="A60" s="5" t="s">
        <v>74</v>
      </c>
      <c r="B60" s="5"/>
      <c r="D60"/>
      <c r="E60"/>
      <c r="F60"/>
      <c r="G60" s="93"/>
      <c r="H60" s="2"/>
    </row>
    <row r="61" spans="1:10" x14ac:dyDescent="0.25">
      <c r="C61" t="s">
        <v>7</v>
      </c>
      <c r="D61" s="12">
        <v>2250</v>
      </c>
      <c r="E61" s="25">
        <v>19247</v>
      </c>
      <c r="F61" s="2">
        <f>E61-D61</f>
        <v>16997</v>
      </c>
      <c r="G61" s="93">
        <v>21800</v>
      </c>
      <c r="H61" s="2">
        <v>10900</v>
      </c>
      <c r="I61" s="2">
        <v>1928</v>
      </c>
      <c r="J61" s="2">
        <f>I61-H61</f>
        <v>-8972</v>
      </c>
    </row>
    <row r="62" spans="1:10" x14ac:dyDescent="0.25">
      <c r="C62" t="s">
        <v>8</v>
      </c>
      <c r="D62" s="12">
        <v>-700</v>
      </c>
      <c r="E62" s="25">
        <v>-887</v>
      </c>
      <c r="F62" s="2">
        <f>E62-D62</f>
        <v>-187</v>
      </c>
      <c r="G62" s="93">
        <v>-16470</v>
      </c>
      <c r="H62" s="2">
        <v>-8235</v>
      </c>
      <c r="I62" s="2">
        <v>-1814</v>
      </c>
      <c r="J62" s="2">
        <f>I62-H62</f>
        <v>6421</v>
      </c>
    </row>
    <row r="63" spans="1:10" x14ac:dyDescent="0.25">
      <c r="C63" t="s">
        <v>89</v>
      </c>
      <c r="D63" s="13">
        <v>-298</v>
      </c>
      <c r="E63" s="103">
        <v>-2359</v>
      </c>
      <c r="F63" s="6">
        <f>E63-D63</f>
        <v>-2061</v>
      </c>
      <c r="G63" s="94">
        <v>-2889</v>
      </c>
      <c r="H63" s="6">
        <v>-1445</v>
      </c>
      <c r="I63" s="6">
        <v>-256</v>
      </c>
      <c r="J63" s="6">
        <f>I63-H63</f>
        <v>1189</v>
      </c>
    </row>
    <row r="64" spans="1:10" x14ac:dyDescent="0.25">
      <c r="C64" t="s">
        <v>83</v>
      </c>
      <c r="D64" s="2">
        <v>1252</v>
      </c>
      <c r="E64" s="26">
        <v>16001</v>
      </c>
      <c r="F64" s="2">
        <f t="shared" ref="F64" si="20">SUM(F61:F63)</f>
        <v>14749</v>
      </c>
      <c r="G64" s="93">
        <f t="shared" ref="G64:J64" si="21">SUM(G61:G63)</f>
        <v>2441</v>
      </c>
      <c r="H64" s="2">
        <f t="shared" si="21"/>
        <v>1220</v>
      </c>
      <c r="I64" s="2">
        <f t="shared" si="21"/>
        <v>-142</v>
      </c>
      <c r="J64" s="2">
        <f t="shared" si="21"/>
        <v>-1362</v>
      </c>
    </row>
    <row r="65" spans="1:15" x14ac:dyDescent="0.25">
      <c r="A65" s="5" t="s">
        <v>55</v>
      </c>
      <c r="B65" s="5"/>
      <c r="D65"/>
      <c r="E65"/>
      <c r="F65"/>
      <c r="G65" s="93"/>
      <c r="H65" s="2"/>
    </row>
    <row r="66" spans="1:15" x14ac:dyDescent="0.25">
      <c r="C66" t="s">
        <v>7</v>
      </c>
      <c r="D66" s="12">
        <v>3500</v>
      </c>
      <c r="E66" s="25">
        <v>50</v>
      </c>
      <c r="F66" s="2">
        <f>E66-D66</f>
        <v>-3450</v>
      </c>
      <c r="G66" s="93">
        <v>21625</v>
      </c>
      <c r="H66" s="2">
        <v>10813</v>
      </c>
      <c r="I66" s="2">
        <v>0</v>
      </c>
      <c r="J66" s="2">
        <f>I66-H66</f>
        <v>-10813</v>
      </c>
    </row>
    <row r="67" spans="1:15" x14ac:dyDescent="0.25">
      <c r="C67" t="s">
        <v>8</v>
      </c>
      <c r="D67" s="12">
        <v>-1300</v>
      </c>
      <c r="E67" s="25">
        <v>0</v>
      </c>
      <c r="F67" s="2">
        <f>E67-D67</f>
        <v>1300</v>
      </c>
      <c r="G67" s="93">
        <v>-11161</v>
      </c>
      <c r="H67" s="2">
        <v>-5581</v>
      </c>
      <c r="I67" s="2">
        <v>0</v>
      </c>
      <c r="J67" s="2">
        <f>I67-H67</f>
        <v>5581</v>
      </c>
    </row>
    <row r="68" spans="1:15" x14ac:dyDescent="0.25">
      <c r="C68" t="s">
        <v>89</v>
      </c>
      <c r="D68" s="13">
        <v>0</v>
      </c>
      <c r="E68" s="103">
        <v>0</v>
      </c>
      <c r="F68" s="6">
        <f>E68-D68</f>
        <v>0</v>
      </c>
      <c r="G68" s="94">
        <v>-464</v>
      </c>
      <c r="H68" s="6">
        <v>-232</v>
      </c>
      <c r="I68" s="6">
        <v>0</v>
      </c>
      <c r="J68" s="6">
        <f>I68-H68</f>
        <v>232</v>
      </c>
    </row>
    <row r="69" spans="1:15" x14ac:dyDescent="0.25">
      <c r="C69" t="s">
        <v>83</v>
      </c>
      <c r="D69" s="2">
        <v>2200</v>
      </c>
      <c r="E69" s="26">
        <v>50</v>
      </c>
      <c r="F69" s="2">
        <f t="shared" ref="F69" si="22">SUM(F66:F68)</f>
        <v>-2150</v>
      </c>
      <c r="G69" s="93">
        <f t="shared" ref="G69:J69" si="23">SUM(G66:G68)</f>
        <v>10000</v>
      </c>
      <c r="H69" s="2">
        <f t="shared" si="23"/>
        <v>5000</v>
      </c>
      <c r="I69" s="2">
        <f t="shared" si="23"/>
        <v>0</v>
      </c>
      <c r="J69" s="2">
        <f t="shared" si="23"/>
        <v>-5000</v>
      </c>
    </row>
    <row r="70" spans="1:15" x14ac:dyDescent="0.25">
      <c r="A70" s="5" t="s">
        <v>139</v>
      </c>
      <c r="B70" s="5"/>
      <c r="D70"/>
      <c r="E70"/>
      <c r="F70"/>
      <c r="G70" s="93"/>
      <c r="H70" s="2"/>
    </row>
    <row r="71" spans="1:15" x14ac:dyDescent="0.25">
      <c r="C71" t="s">
        <v>7</v>
      </c>
      <c r="D71" s="12">
        <v>0</v>
      </c>
      <c r="E71" s="25">
        <v>0</v>
      </c>
      <c r="F71" s="2">
        <f>E71-D71</f>
        <v>0</v>
      </c>
      <c r="G71" s="93">
        <v>103980</v>
      </c>
      <c r="H71" s="2">
        <v>51990</v>
      </c>
      <c r="I71" s="2">
        <v>13800</v>
      </c>
      <c r="J71" s="2">
        <f>I71-H71</f>
        <v>-38190</v>
      </c>
    </row>
    <row r="72" spans="1:15" x14ac:dyDescent="0.25">
      <c r="C72" t="s">
        <v>8</v>
      </c>
      <c r="D72" s="12">
        <v>0</v>
      </c>
      <c r="E72" s="25">
        <v>0</v>
      </c>
      <c r="F72" s="2">
        <f>E72-D72</f>
        <v>0</v>
      </c>
      <c r="G72" s="93">
        <v>-36500</v>
      </c>
      <c r="H72" s="2">
        <v>-18250</v>
      </c>
      <c r="I72" s="2">
        <v>-75</v>
      </c>
      <c r="J72" s="2">
        <f>I72-H72</f>
        <v>18175</v>
      </c>
    </row>
    <row r="73" spans="1:15" x14ac:dyDescent="0.25">
      <c r="C73" t="s">
        <v>89</v>
      </c>
      <c r="D73" s="13">
        <v>0</v>
      </c>
      <c r="E73" s="103">
        <v>0</v>
      </c>
      <c r="F73" s="6">
        <f>E73-D73</f>
        <v>0</v>
      </c>
      <c r="G73" s="94">
        <v>-7948</v>
      </c>
      <c r="H73" s="6">
        <v>-3974</v>
      </c>
      <c r="I73" s="6">
        <v>-1829</v>
      </c>
      <c r="J73" s="6">
        <f>I73-H73</f>
        <v>2145</v>
      </c>
    </row>
    <row r="74" spans="1:15" x14ac:dyDescent="0.25">
      <c r="C74" t="s">
        <v>83</v>
      </c>
      <c r="D74" s="2">
        <v>0</v>
      </c>
      <c r="E74" s="26">
        <v>0</v>
      </c>
      <c r="F74" s="2">
        <f t="shared" ref="F74" si="24">SUM(F71:F73)</f>
        <v>0</v>
      </c>
      <c r="G74" s="93">
        <f t="shared" ref="G74:J74" si="25">SUM(G71:G73)</f>
        <v>59532</v>
      </c>
      <c r="H74" s="2">
        <f t="shared" si="25"/>
        <v>29766</v>
      </c>
      <c r="I74" s="2">
        <f t="shared" si="25"/>
        <v>11896</v>
      </c>
      <c r="J74" s="2">
        <f t="shared" si="25"/>
        <v>-17870</v>
      </c>
      <c r="O74" s="2"/>
    </row>
    <row r="75" spans="1:15" x14ac:dyDescent="0.25">
      <c r="A75" s="5" t="s">
        <v>57</v>
      </c>
      <c r="B75" s="5"/>
      <c r="D75"/>
      <c r="E75"/>
      <c r="F75"/>
      <c r="G75" s="93"/>
      <c r="H75" s="2"/>
    </row>
    <row r="76" spans="1:15" x14ac:dyDescent="0.25">
      <c r="C76" t="s">
        <v>7</v>
      </c>
      <c r="D76" s="12">
        <v>22500</v>
      </c>
      <c r="E76" s="25">
        <v>0</v>
      </c>
      <c r="F76" s="2">
        <f>E76-D76</f>
        <v>-22500</v>
      </c>
      <c r="G76" s="93">
        <v>20000</v>
      </c>
      <c r="H76" s="2">
        <v>10000</v>
      </c>
      <c r="I76" s="2">
        <v>15000</v>
      </c>
      <c r="J76" s="2">
        <f>I76-H76</f>
        <v>5000</v>
      </c>
    </row>
    <row r="77" spans="1:15" x14ac:dyDescent="0.25">
      <c r="C77" t="s">
        <v>8</v>
      </c>
      <c r="D77" s="12">
        <v>-36500</v>
      </c>
      <c r="E77" s="25">
        <v>-82365</v>
      </c>
      <c r="F77" s="2">
        <f>E77-D77</f>
        <v>-45865</v>
      </c>
      <c r="G77" s="93"/>
      <c r="H77" s="2">
        <v>0</v>
      </c>
      <c r="I77" s="2">
        <v>-57</v>
      </c>
      <c r="J77" s="2">
        <f>I77-H77</f>
        <v>-57</v>
      </c>
    </row>
    <row r="78" spans="1:15" x14ac:dyDescent="0.25">
      <c r="C78" t="s">
        <v>89</v>
      </c>
      <c r="D78" s="13">
        <v>0</v>
      </c>
      <c r="E78" s="103">
        <v>0</v>
      </c>
      <c r="F78" s="6">
        <f>E78-D78</f>
        <v>0</v>
      </c>
      <c r="G78" s="94">
        <v>-5300</v>
      </c>
      <c r="H78" s="6">
        <v>-2650</v>
      </c>
      <c r="I78" s="6">
        <v>0</v>
      </c>
      <c r="J78" s="6">
        <f>I78-H78</f>
        <v>2650</v>
      </c>
    </row>
    <row r="79" spans="1:15" x14ac:dyDescent="0.25">
      <c r="C79" t="s">
        <v>83</v>
      </c>
      <c r="D79" s="2">
        <v>-14000</v>
      </c>
      <c r="E79" s="26">
        <v>-82365</v>
      </c>
      <c r="F79" s="2">
        <f t="shared" ref="F79" si="26">SUM(F76:F78)</f>
        <v>-68365</v>
      </c>
      <c r="G79" s="93">
        <f t="shared" ref="G79:J79" si="27">SUM(G76:G78)</f>
        <v>14700</v>
      </c>
      <c r="H79" s="2">
        <f t="shared" si="27"/>
        <v>7350</v>
      </c>
      <c r="I79" s="2">
        <f t="shared" si="27"/>
        <v>14943</v>
      </c>
      <c r="J79" s="2">
        <f t="shared" si="27"/>
        <v>7593</v>
      </c>
    </row>
    <row r="80" spans="1:15" x14ac:dyDescent="0.25">
      <c r="A80" s="5" t="s">
        <v>60</v>
      </c>
      <c r="D80"/>
      <c r="E80"/>
      <c r="F80" s="14"/>
      <c r="G80" s="93"/>
      <c r="H80" s="2"/>
    </row>
    <row r="81" spans="2:10" x14ac:dyDescent="0.25">
      <c r="B81" t="s">
        <v>61</v>
      </c>
      <c r="D81"/>
      <c r="E81"/>
      <c r="F81" s="14"/>
      <c r="G81" s="93"/>
      <c r="H81" s="7"/>
    </row>
    <row r="82" spans="2:10" x14ac:dyDescent="0.25">
      <c r="C82" t="s">
        <v>7</v>
      </c>
      <c r="D82" s="2">
        <v>0</v>
      </c>
      <c r="E82" s="26">
        <v>0</v>
      </c>
      <c r="F82" s="2">
        <f>E82-D82</f>
        <v>0</v>
      </c>
      <c r="G82" s="93">
        <v>0</v>
      </c>
      <c r="H82" s="2">
        <v>0</v>
      </c>
      <c r="I82" s="2">
        <v>200</v>
      </c>
      <c r="J82" s="2">
        <f>I82-H82</f>
        <v>200</v>
      </c>
    </row>
    <row r="83" spans="2:10" x14ac:dyDescent="0.25">
      <c r="C83" t="s">
        <v>8</v>
      </c>
      <c r="D83" s="12">
        <v>0</v>
      </c>
      <c r="E83" s="12">
        <v>0</v>
      </c>
      <c r="F83" s="2">
        <f>E83-D83</f>
        <v>0</v>
      </c>
      <c r="G83" s="93">
        <v>0</v>
      </c>
      <c r="H83" s="91">
        <v>0</v>
      </c>
      <c r="I83" s="12">
        <v>0</v>
      </c>
      <c r="J83" s="2">
        <f>I83-H83</f>
        <v>0</v>
      </c>
    </row>
    <row r="84" spans="2:10" ht="15.75" thickBot="1" x14ac:dyDescent="0.3">
      <c r="C84" t="s">
        <v>89</v>
      </c>
      <c r="D84" s="6">
        <v>0</v>
      </c>
      <c r="E84" s="63">
        <v>0</v>
      </c>
      <c r="F84" s="6">
        <f>E84-D84</f>
        <v>0</v>
      </c>
      <c r="G84" s="94">
        <v>0</v>
      </c>
      <c r="H84" s="98">
        <v>0</v>
      </c>
      <c r="I84" s="6">
        <v>-27</v>
      </c>
      <c r="J84" s="6">
        <f>I84-H84</f>
        <v>-27</v>
      </c>
    </row>
    <row r="85" spans="2:10" x14ac:dyDescent="0.25">
      <c r="C85" t="s">
        <v>83</v>
      </c>
      <c r="D85" s="2">
        <v>0</v>
      </c>
      <c r="E85" s="26">
        <v>0</v>
      </c>
      <c r="F85" s="2">
        <f>SUM(F82:F84)</f>
        <v>0</v>
      </c>
      <c r="G85" s="93">
        <f>SUM(G82:G84)</f>
        <v>0</v>
      </c>
      <c r="H85" s="2">
        <f>SUM(H82:H84)</f>
        <v>0</v>
      </c>
      <c r="I85" s="2">
        <f>SUM(I82:I84)</f>
        <v>173</v>
      </c>
      <c r="J85" s="2">
        <f t="shared" ref="J85" si="28">SUM(J82:J84)</f>
        <v>173</v>
      </c>
    </row>
    <row r="86" spans="2:10" x14ac:dyDescent="0.25">
      <c r="B86" t="s">
        <v>62</v>
      </c>
      <c r="D86"/>
      <c r="E86"/>
      <c r="F86"/>
      <c r="G86" s="93"/>
      <c r="H86" s="2"/>
    </row>
    <row r="87" spans="2:10" x14ac:dyDescent="0.25">
      <c r="C87" t="s">
        <v>7</v>
      </c>
      <c r="D87" s="2">
        <v>0</v>
      </c>
      <c r="E87" s="26">
        <v>0</v>
      </c>
      <c r="F87" s="2">
        <f>E87-D87</f>
        <v>0</v>
      </c>
      <c r="G87" s="93">
        <v>0</v>
      </c>
      <c r="H87" s="2">
        <v>0</v>
      </c>
      <c r="I87" s="2">
        <v>0</v>
      </c>
      <c r="J87" s="2">
        <f>I87-H87</f>
        <v>0</v>
      </c>
    </row>
    <row r="88" spans="2:10" x14ac:dyDescent="0.25">
      <c r="C88" t="s">
        <v>8</v>
      </c>
      <c r="D88" s="12">
        <v>0</v>
      </c>
      <c r="E88" s="25">
        <v>-433</v>
      </c>
      <c r="F88" s="2">
        <f>E88-D88</f>
        <v>-433</v>
      </c>
      <c r="G88" s="93">
        <v>0</v>
      </c>
      <c r="H88" s="2">
        <v>0</v>
      </c>
      <c r="I88" s="12">
        <v>-1901</v>
      </c>
      <c r="J88" s="2">
        <f>I88-H88</f>
        <v>-1901</v>
      </c>
    </row>
    <row r="89" spans="2:10" x14ac:dyDescent="0.25">
      <c r="C89" t="s">
        <v>89</v>
      </c>
      <c r="D89" s="6">
        <v>0</v>
      </c>
      <c r="E89" s="63">
        <v>0</v>
      </c>
      <c r="F89" s="6">
        <f>E89-D89</f>
        <v>0</v>
      </c>
      <c r="G89" s="94">
        <v>0</v>
      </c>
      <c r="H89" s="6">
        <v>0</v>
      </c>
      <c r="I89" s="6">
        <v>0</v>
      </c>
      <c r="J89" s="6">
        <f>I89-H89</f>
        <v>0</v>
      </c>
    </row>
    <row r="90" spans="2:10" x14ac:dyDescent="0.25">
      <c r="C90" t="s">
        <v>83</v>
      </c>
      <c r="D90" s="2">
        <v>0</v>
      </c>
      <c r="E90" s="26">
        <v>-433</v>
      </c>
      <c r="F90" s="2">
        <f t="shared" ref="F90" si="29">SUM(F87:F89)</f>
        <v>-433</v>
      </c>
      <c r="G90" s="93">
        <f t="shared" ref="G90:J90" si="30">SUM(G87:G89)</f>
        <v>0</v>
      </c>
      <c r="H90" s="2">
        <f t="shared" si="30"/>
        <v>0</v>
      </c>
      <c r="I90" s="2">
        <f t="shared" si="30"/>
        <v>-1901</v>
      </c>
      <c r="J90" s="2">
        <f t="shared" si="30"/>
        <v>-1901</v>
      </c>
    </row>
    <row r="91" spans="2:10" x14ac:dyDescent="0.25">
      <c r="B91" t="s">
        <v>63</v>
      </c>
      <c r="D91"/>
      <c r="E91"/>
      <c r="F91"/>
      <c r="G91" s="93"/>
      <c r="H91" s="2"/>
    </row>
    <row r="92" spans="2:10" x14ac:dyDescent="0.25">
      <c r="C92" t="s">
        <v>7</v>
      </c>
      <c r="D92" s="2">
        <v>0</v>
      </c>
      <c r="E92" s="26">
        <v>411</v>
      </c>
      <c r="F92" s="2">
        <f>E92-D92</f>
        <v>411</v>
      </c>
      <c r="G92" s="93">
        <v>0</v>
      </c>
      <c r="H92" s="2">
        <v>0</v>
      </c>
      <c r="I92" s="2">
        <v>0</v>
      </c>
      <c r="J92" s="2">
        <f>I92-H92</f>
        <v>0</v>
      </c>
    </row>
    <row r="93" spans="2:10" x14ac:dyDescent="0.25">
      <c r="C93" t="s">
        <v>8</v>
      </c>
      <c r="D93" s="12">
        <v>0</v>
      </c>
      <c r="E93" s="25">
        <v>-41</v>
      </c>
      <c r="F93" s="2">
        <f>E93-D93</f>
        <v>-41</v>
      </c>
      <c r="G93" s="93">
        <v>0</v>
      </c>
      <c r="H93" s="2">
        <v>0</v>
      </c>
      <c r="I93" s="2">
        <v>-336</v>
      </c>
      <c r="J93" s="2">
        <f>I93-H93</f>
        <v>-336</v>
      </c>
    </row>
    <row r="94" spans="2:10" x14ac:dyDescent="0.25">
      <c r="C94" t="s">
        <v>89</v>
      </c>
      <c r="D94" s="6">
        <v>0</v>
      </c>
      <c r="E94" s="63">
        <v>0</v>
      </c>
      <c r="F94" s="6">
        <f>E94-D94</f>
        <v>0</v>
      </c>
      <c r="G94" s="94">
        <v>0</v>
      </c>
      <c r="H94" s="6">
        <v>0</v>
      </c>
      <c r="I94" s="13">
        <v>0</v>
      </c>
      <c r="J94" s="6">
        <f>I94-H94</f>
        <v>0</v>
      </c>
    </row>
    <row r="95" spans="2:10" x14ac:dyDescent="0.25">
      <c r="C95" t="s">
        <v>83</v>
      </c>
      <c r="D95" s="2">
        <v>0</v>
      </c>
      <c r="E95" s="26">
        <v>370</v>
      </c>
      <c r="F95" s="2">
        <f t="shared" ref="F95" si="31">SUM(F92:F94)</f>
        <v>370</v>
      </c>
      <c r="G95" s="93">
        <f t="shared" ref="G95:J95" si="32">SUM(G92:G94)</f>
        <v>0</v>
      </c>
      <c r="H95" s="2">
        <f t="shared" si="32"/>
        <v>0</v>
      </c>
      <c r="I95" s="2">
        <f t="shared" si="32"/>
        <v>-336</v>
      </c>
      <c r="J95" s="2">
        <f t="shared" si="32"/>
        <v>-336</v>
      </c>
    </row>
    <row r="96" spans="2:10" x14ac:dyDescent="0.25">
      <c r="B96" t="s">
        <v>64</v>
      </c>
      <c r="D96"/>
      <c r="E96"/>
      <c r="F96"/>
      <c r="G96" s="93"/>
      <c r="H96" s="2"/>
    </row>
    <row r="97" spans="2:10" x14ac:dyDescent="0.25">
      <c r="C97" t="s">
        <v>90</v>
      </c>
      <c r="D97" s="2">
        <v>0</v>
      </c>
      <c r="E97" s="26">
        <v>0</v>
      </c>
      <c r="F97" s="2">
        <f>E97-D97</f>
        <v>0</v>
      </c>
      <c r="G97" s="93">
        <v>0</v>
      </c>
      <c r="H97" s="2">
        <f>G97</f>
        <v>0</v>
      </c>
      <c r="I97" s="2">
        <v>0</v>
      </c>
      <c r="J97" s="2">
        <f>I97-H97</f>
        <v>0</v>
      </c>
    </row>
    <row r="98" spans="2:10" x14ac:dyDescent="0.25">
      <c r="C98" t="s">
        <v>8</v>
      </c>
      <c r="D98" s="12">
        <v>0</v>
      </c>
      <c r="E98" s="25">
        <v>0</v>
      </c>
      <c r="F98" s="2">
        <f>E98-D98</f>
        <v>0</v>
      </c>
      <c r="G98" s="93">
        <v>0</v>
      </c>
      <c r="H98" s="2">
        <v>0</v>
      </c>
      <c r="I98" s="12">
        <v>0</v>
      </c>
      <c r="J98" s="2">
        <f>I98-H98</f>
        <v>0</v>
      </c>
    </row>
    <row r="99" spans="2:10" x14ac:dyDescent="0.25">
      <c r="C99" t="s">
        <v>89</v>
      </c>
      <c r="D99" s="6">
        <v>0</v>
      </c>
      <c r="E99" s="63">
        <v>0</v>
      </c>
      <c r="F99" s="6">
        <f>E99-D99</f>
        <v>0</v>
      </c>
      <c r="G99" s="94">
        <v>0</v>
      </c>
      <c r="H99" s="6">
        <f>G99</f>
        <v>0</v>
      </c>
      <c r="I99" s="6">
        <v>0</v>
      </c>
      <c r="J99" s="6">
        <f>I99-H99</f>
        <v>0</v>
      </c>
    </row>
    <row r="100" spans="2:10" x14ac:dyDescent="0.25">
      <c r="C100" t="s">
        <v>83</v>
      </c>
      <c r="D100" s="2">
        <v>0</v>
      </c>
      <c r="E100" s="26">
        <v>0</v>
      </c>
      <c r="F100" s="2">
        <f t="shared" ref="F100" si="33">SUM(F97:F99)</f>
        <v>0</v>
      </c>
      <c r="G100" s="93">
        <f t="shared" ref="G100:J100" si="34">SUM(G97:G99)</f>
        <v>0</v>
      </c>
      <c r="H100" s="2">
        <f t="shared" si="34"/>
        <v>0</v>
      </c>
      <c r="I100" s="2">
        <f t="shared" si="34"/>
        <v>0</v>
      </c>
      <c r="J100" s="2">
        <f t="shared" si="34"/>
        <v>0</v>
      </c>
    </row>
    <row r="101" spans="2:10" x14ac:dyDescent="0.25">
      <c r="B101" t="s">
        <v>65</v>
      </c>
      <c r="D101"/>
      <c r="E101"/>
      <c r="F101"/>
      <c r="G101" s="93"/>
      <c r="H101" s="2"/>
    </row>
    <row r="102" spans="2:10" x14ac:dyDescent="0.25">
      <c r="C102" t="s">
        <v>90</v>
      </c>
      <c r="D102" s="2">
        <v>0</v>
      </c>
      <c r="E102" s="26">
        <v>0</v>
      </c>
      <c r="F102" s="2">
        <f>E102-D102</f>
        <v>0</v>
      </c>
      <c r="G102" s="93">
        <v>0</v>
      </c>
      <c r="H102" s="2">
        <f>G102</f>
        <v>0</v>
      </c>
      <c r="I102" s="2">
        <v>0</v>
      </c>
      <c r="J102" s="2">
        <f>I102-H102</f>
        <v>0</v>
      </c>
    </row>
    <row r="103" spans="2:10" x14ac:dyDescent="0.25">
      <c r="C103" t="s">
        <v>8</v>
      </c>
      <c r="D103" s="13">
        <v>0</v>
      </c>
      <c r="E103" s="103">
        <v>0</v>
      </c>
      <c r="F103" s="102">
        <f>E103-D103</f>
        <v>0</v>
      </c>
      <c r="G103" s="94">
        <v>0</v>
      </c>
      <c r="H103" s="6">
        <v>0</v>
      </c>
      <c r="I103" s="13">
        <v>0</v>
      </c>
      <c r="J103" s="6">
        <f>I103-H103</f>
        <v>0</v>
      </c>
    </row>
    <row r="104" spans="2:10" x14ac:dyDescent="0.25">
      <c r="C104" t="s">
        <v>83</v>
      </c>
      <c r="D104" s="12">
        <v>0</v>
      </c>
      <c r="E104" s="25">
        <v>0</v>
      </c>
      <c r="F104" s="2">
        <f t="shared" ref="F104" si="35">SUM(F102:F103)</f>
        <v>0</v>
      </c>
      <c r="G104" s="93">
        <f t="shared" ref="G104:J104" si="36">SUM(G102:G103)</f>
        <v>0</v>
      </c>
      <c r="H104" s="2">
        <f t="shared" si="36"/>
        <v>0</v>
      </c>
      <c r="I104" s="2">
        <f t="shared" si="36"/>
        <v>0</v>
      </c>
      <c r="J104" s="2">
        <f t="shared" si="36"/>
        <v>0</v>
      </c>
    </row>
    <row r="105" spans="2:10" x14ac:dyDescent="0.25">
      <c r="B105" t="s">
        <v>66</v>
      </c>
      <c r="D105"/>
      <c r="E105"/>
      <c r="F105"/>
      <c r="G105" s="93"/>
      <c r="H105" s="2"/>
    </row>
    <row r="106" spans="2:10" x14ac:dyDescent="0.25">
      <c r="C106" t="s">
        <v>90</v>
      </c>
      <c r="D106" s="2">
        <v>0</v>
      </c>
      <c r="E106" s="26">
        <v>0</v>
      </c>
      <c r="F106" s="2">
        <f>E106-D106</f>
        <v>0</v>
      </c>
      <c r="G106" s="93">
        <v>0</v>
      </c>
      <c r="H106" s="2">
        <v>0</v>
      </c>
      <c r="I106" s="2">
        <v>0</v>
      </c>
      <c r="J106" s="2">
        <f>I106-H106</f>
        <v>0</v>
      </c>
    </row>
    <row r="107" spans="2:10" x14ac:dyDescent="0.25">
      <c r="C107" t="s">
        <v>8</v>
      </c>
      <c r="D107" s="13">
        <v>0</v>
      </c>
      <c r="E107" s="103">
        <v>0</v>
      </c>
      <c r="F107" s="102">
        <f>E107-D107</f>
        <v>0</v>
      </c>
      <c r="G107" s="94">
        <v>0</v>
      </c>
      <c r="H107" s="6">
        <v>0</v>
      </c>
      <c r="I107" s="13">
        <v>0</v>
      </c>
      <c r="J107" s="6">
        <f>I107-H107</f>
        <v>0</v>
      </c>
    </row>
    <row r="108" spans="2:10" x14ac:dyDescent="0.25">
      <c r="C108" t="s">
        <v>83</v>
      </c>
      <c r="D108" s="2">
        <v>0</v>
      </c>
      <c r="E108" s="26">
        <v>0</v>
      </c>
      <c r="F108" s="2">
        <f>SUM(F106:F107)</f>
        <v>0</v>
      </c>
      <c r="G108" s="93">
        <f>SUM(G106:G107)</f>
        <v>0</v>
      </c>
      <c r="H108" s="2">
        <f>SUM(H106:H107)</f>
        <v>0</v>
      </c>
      <c r="I108" s="2">
        <f>SUM(I106:I107)</f>
        <v>0</v>
      </c>
      <c r="J108" s="2">
        <f>SUM(J106:J107)</f>
        <v>0</v>
      </c>
    </row>
    <row r="109" spans="2:10" x14ac:dyDescent="0.25">
      <c r="B109" t="s">
        <v>67</v>
      </c>
      <c r="D109"/>
      <c r="E109"/>
      <c r="F109"/>
      <c r="G109" s="93"/>
      <c r="H109" s="2"/>
    </row>
    <row r="110" spans="2:10" x14ac:dyDescent="0.25">
      <c r="C110" t="s">
        <v>90</v>
      </c>
      <c r="D110" s="2">
        <v>0</v>
      </c>
      <c r="E110" s="26">
        <v>0</v>
      </c>
      <c r="F110" s="2">
        <f>E110-D110</f>
        <v>0</v>
      </c>
      <c r="G110" s="93">
        <v>0</v>
      </c>
      <c r="H110" s="2">
        <v>0</v>
      </c>
      <c r="I110" s="2">
        <v>2733</v>
      </c>
      <c r="J110" s="2">
        <f>I110-H110</f>
        <v>2733</v>
      </c>
    </row>
    <row r="111" spans="2:10" x14ac:dyDescent="0.25">
      <c r="C111" t="s">
        <v>8</v>
      </c>
      <c r="D111" s="12">
        <v>0</v>
      </c>
      <c r="E111" s="25">
        <v>0</v>
      </c>
      <c r="F111" s="2">
        <f>E111-D111</f>
        <v>0</v>
      </c>
      <c r="G111" s="93">
        <v>0</v>
      </c>
      <c r="H111" s="2">
        <v>0</v>
      </c>
      <c r="I111" s="12">
        <v>0</v>
      </c>
      <c r="J111" s="2">
        <f>I111-H111</f>
        <v>0</v>
      </c>
    </row>
    <row r="112" spans="2:10" x14ac:dyDescent="0.25">
      <c r="C112" t="s">
        <v>89</v>
      </c>
      <c r="D112" s="6">
        <v>0</v>
      </c>
      <c r="E112" s="63">
        <v>0</v>
      </c>
      <c r="F112" s="6">
        <f>E112-D112</f>
        <v>0</v>
      </c>
      <c r="G112" s="94">
        <v>0</v>
      </c>
      <c r="H112" s="6">
        <f>G112</f>
        <v>0</v>
      </c>
      <c r="I112" s="6">
        <v>362</v>
      </c>
      <c r="J112" s="6">
        <f>I112-H112</f>
        <v>362</v>
      </c>
    </row>
    <row r="113" spans="2:10" x14ac:dyDescent="0.25">
      <c r="C113" t="s">
        <v>83</v>
      </c>
      <c r="D113" s="2">
        <v>0</v>
      </c>
      <c r="E113" s="26">
        <v>0</v>
      </c>
      <c r="F113" s="2">
        <f t="shared" ref="F113" si="37">SUM(F110:F112)</f>
        <v>0</v>
      </c>
      <c r="G113" s="93">
        <f t="shared" ref="G113:J113" si="38">SUM(G110:G112)</f>
        <v>0</v>
      </c>
      <c r="H113" s="2">
        <f>SUM(H109:H112)</f>
        <v>0</v>
      </c>
      <c r="I113" s="2">
        <f t="shared" si="38"/>
        <v>3095</v>
      </c>
      <c r="J113" s="2">
        <f t="shared" si="38"/>
        <v>3095</v>
      </c>
    </row>
    <row r="114" spans="2:10" x14ac:dyDescent="0.25">
      <c r="B114" t="s">
        <v>68</v>
      </c>
      <c r="D114"/>
      <c r="E114"/>
      <c r="F114"/>
      <c r="G114" s="93"/>
      <c r="H114" s="2"/>
    </row>
    <row r="115" spans="2:10" x14ac:dyDescent="0.25">
      <c r="C115" t="s">
        <v>90</v>
      </c>
      <c r="D115" s="2">
        <v>0</v>
      </c>
      <c r="E115" s="26">
        <v>0</v>
      </c>
      <c r="F115" s="2">
        <f>E115-D115</f>
        <v>0</v>
      </c>
      <c r="G115" s="93">
        <v>0</v>
      </c>
      <c r="H115" s="2">
        <v>0</v>
      </c>
      <c r="I115" s="2">
        <v>0</v>
      </c>
      <c r="J115" s="2">
        <f>I115-H115</f>
        <v>0</v>
      </c>
    </row>
    <row r="116" spans="2:10" x14ac:dyDescent="0.25">
      <c r="C116" t="s">
        <v>8</v>
      </c>
      <c r="D116" s="12">
        <v>0</v>
      </c>
      <c r="E116" s="25">
        <v>0</v>
      </c>
      <c r="F116" s="2">
        <f>E116-D116</f>
        <v>0</v>
      </c>
      <c r="G116" s="93">
        <v>0</v>
      </c>
      <c r="H116" s="2">
        <v>0</v>
      </c>
      <c r="I116" s="12">
        <v>0</v>
      </c>
      <c r="J116" s="2">
        <f>I116-H116</f>
        <v>0</v>
      </c>
    </row>
    <row r="117" spans="2:10" x14ac:dyDescent="0.25">
      <c r="C117" t="s">
        <v>89</v>
      </c>
      <c r="D117" s="6">
        <v>0</v>
      </c>
      <c r="E117" s="63">
        <v>0</v>
      </c>
      <c r="F117" s="6">
        <f>E117-D117</f>
        <v>0</v>
      </c>
      <c r="G117" s="94">
        <v>0</v>
      </c>
      <c r="H117" s="6">
        <v>0</v>
      </c>
      <c r="I117" s="6">
        <v>0</v>
      </c>
      <c r="J117" s="6">
        <f>I117-H117</f>
        <v>0</v>
      </c>
    </row>
    <row r="118" spans="2:10" x14ac:dyDescent="0.25">
      <c r="C118" t="s">
        <v>83</v>
      </c>
      <c r="D118" s="2">
        <v>0</v>
      </c>
      <c r="E118" s="26">
        <v>0</v>
      </c>
      <c r="F118" s="2">
        <f>SUM(F114:F117)</f>
        <v>0</v>
      </c>
      <c r="G118" s="93">
        <f>SUM(G115:G117)</f>
        <v>0</v>
      </c>
      <c r="H118" s="2">
        <f>SUM(H114:H117)</f>
        <v>0</v>
      </c>
      <c r="I118" s="2">
        <f>SUM(I114:I117)</f>
        <v>0</v>
      </c>
      <c r="J118" s="2">
        <f>SUM(J114:J117)</f>
        <v>0</v>
      </c>
    </row>
    <row r="119" spans="2:10" x14ac:dyDescent="0.25">
      <c r="B119" t="s">
        <v>91</v>
      </c>
      <c r="D119"/>
      <c r="E119"/>
      <c r="F119"/>
      <c r="G119" s="93"/>
      <c r="H119" s="2"/>
    </row>
    <row r="120" spans="2:10" x14ac:dyDescent="0.25">
      <c r="C120" t="s">
        <v>7</v>
      </c>
      <c r="D120" s="2">
        <v>0</v>
      </c>
      <c r="E120" s="26">
        <v>0</v>
      </c>
      <c r="F120" s="2">
        <f>E120-D120</f>
        <v>0</v>
      </c>
      <c r="G120" s="93">
        <v>0</v>
      </c>
      <c r="H120" s="2">
        <f>G120</f>
        <v>0</v>
      </c>
      <c r="I120" s="2">
        <v>0</v>
      </c>
      <c r="J120" s="2">
        <f>I120-H120</f>
        <v>0</v>
      </c>
    </row>
    <row r="121" spans="2:10" x14ac:dyDescent="0.25">
      <c r="C121" t="s">
        <v>8</v>
      </c>
      <c r="D121" s="2">
        <v>-52250</v>
      </c>
      <c r="E121" s="26">
        <v>-15765</v>
      </c>
      <c r="F121" s="2">
        <f>E121-D121</f>
        <v>36485</v>
      </c>
      <c r="G121" s="93">
        <v>-135993</v>
      </c>
      <c r="H121" s="2">
        <v>-67997</v>
      </c>
      <c r="I121" s="2">
        <v>-48273</v>
      </c>
      <c r="J121" s="2">
        <f>I121-H121</f>
        <v>19724</v>
      </c>
    </row>
    <row r="122" spans="2:10" x14ac:dyDescent="0.25">
      <c r="C122" t="s">
        <v>89</v>
      </c>
      <c r="D122" s="13">
        <v>0</v>
      </c>
      <c r="E122" s="103">
        <v>0</v>
      </c>
      <c r="F122" s="6">
        <f>E122-D122</f>
        <v>0</v>
      </c>
      <c r="G122" s="94">
        <v>0</v>
      </c>
      <c r="H122" s="6">
        <f>G122</f>
        <v>0</v>
      </c>
      <c r="I122" s="13">
        <v>0</v>
      </c>
      <c r="J122" s="6">
        <f>I122-H122</f>
        <v>0</v>
      </c>
    </row>
    <row r="123" spans="2:10" x14ac:dyDescent="0.25">
      <c r="C123" t="s">
        <v>83</v>
      </c>
      <c r="D123" s="2">
        <v>-52250</v>
      </c>
      <c r="E123" s="26">
        <v>-15765</v>
      </c>
      <c r="F123" s="2">
        <f t="shared" ref="F123" si="39">SUM(F120:F122)</f>
        <v>36485</v>
      </c>
      <c r="G123" s="93">
        <f t="shared" ref="G123:J123" si="40">SUM(G120:G122)</f>
        <v>-135993</v>
      </c>
      <c r="H123" s="2">
        <f t="shared" si="40"/>
        <v>-67997</v>
      </c>
      <c r="I123" s="2">
        <f t="shared" si="40"/>
        <v>-48273</v>
      </c>
      <c r="J123" s="2">
        <f t="shared" si="40"/>
        <v>19724</v>
      </c>
    </row>
    <row r="124" spans="2:10" x14ac:dyDescent="0.25">
      <c r="B124" t="s">
        <v>70</v>
      </c>
      <c r="D124"/>
      <c r="E124"/>
      <c r="F124"/>
      <c r="G124" s="93"/>
      <c r="H124" s="2"/>
    </row>
    <row r="125" spans="2:10" x14ac:dyDescent="0.25">
      <c r="C125" t="s">
        <v>7</v>
      </c>
      <c r="D125" s="2">
        <v>0</v>
      </c>
      <c r="E125" s="26">
        <v>0</v>
      </c>
      <c r="F125" s="2">
        <f>E125-D125</f>
        <v>0</v>
      </c>
      <c r="G125" s="93">
        <v>0</v>
      </c>
      <c r="H125" s="2">
        <v>0</v>
      </c>
      <c r="I125" s="2">
        <v>0</v>
      </c>
      <c r="J125" s="2">
        <f>I125-H125</f>
        <v>0</v>
      </c>
    </row>
    <row r="126" spans="2:10" x14ac:dyDescent="0.25">
      <c r="C126" t="s">
        <v>8</v>
      </c>
      <c r="D126" s="12">
        <v>0</v>
      </c>
      <c r="E126" s="25">
        <v>0</v>
      </c>
      <c r="F126" s="2">
        <f>E126-D126</f>
        <v>0</v>
      </c>
      <c r="G126" s="93">
        <v>0</v>
      </c>
      <c r="H126" s="2">
        <v>0</v>
      </c>
      <c r="I126" s="12">
        <v>0</v>
      </c>
      <c r="J126" s="2">
        <f>I126-H126</f>
        <v>0</v>
      </c>
    </row>
    <row r="127" spans="2:10" x14ac:dyDescent="0.25">
      <c r="C127" t="s">
        <v>89</v>
      </c>
      <c r="D127" s="6">
        <v>0</v>
      </c>
      <c r="E127" s="63">
        <v>0</v>
      </c>
      <c r="F127" s="6">
        <f>E127-D127</f>
        <v>0</v>
      </c>
      <c r="G127" s="94">
        <v>0</v>
      </c>
      <c r="H127" s="6">
        <v>0</v>
      </c>
      <c r="I127" s="6">
        <v>0</v>
      </c>
      <c r="J127" s="6">
        <f>I127-H127</f>
        <v>0</v>
      </c>
    </row>
    <row r="128" spans="2:10" x14ac:dyDescent="0.25">
      <c r="C128" t="s">
        <v>83</v>
      </c>
      <c r="D128" s="2">
        <v>0</v>
      </c>
      <c r="E128" s="26">
        <v>0</v>
      </c>
      <c r="F128" s="2">
        <f t="shared" ref="F128" si="41">SUM(F125:F127)</f>
        <v>0</v>
      </c>
      <c r="G128" s="93">
        <f t="shared" ref="G128:J128" si="42">SUM(G125:G127)</f>
        <v>0</v>
      </c>
      <c r="H128" s="2">
        <f t="shared" si="42"/>
        <v>0</v>
      </c>
      <c r="I128" s="2">
        <f t="shared" si="42"/>
        <v>0</v>
      </c>
      <c r="J128" s="2">
        <f t="shared" si="42"/>
        <v>0</v>
      </c>
    </row>
    <row r="129" spans="1:10" x14ac:dyDescent="0.25">
      <c r="A129" s="5" t="s">
        <v>92</v>
      </c>
      <c r="F129" s="14"/>
      <c r="G129" s="93"/>
      <c r="H129" s="2"/>
    </row>
    <row r="130" spans="1:10" x14ac:dyDescent="0.25">
      <c r="A130" t="s">
        <v>138</v>
      </c>
      <c r="B130" t="s">
        <v>93</v>
      </c>
      <c r="F130" s="14"/>
      <c r="G130" s="93"/>
      <c r="H130" s="7"/>
    </row>
    <row r="131" spans="1:10" x14ac:dyDescent="0.25">
      <c r="C131" t="s">
        <v>7</v>
      </c>
      <c r="D131" s="12">
        <v>0</v>
      </c>
      <c r="E131" s="25">
        <v>0</v>
      </c>
      <c r="F131" s="2">
        <f>E131-D131</f>
        <v>0</v>
      </c>
      <c r="G131" s="93">
        <v>0</v>
      </c>
      <c r="H131" s="2">
        <f>G131</f>
        <v>0</v>
      </c>
      <c r="I131" s="12">
        <v>0</v>
      </c>
      <c r="J131" s="2">
        <f>I131-H131</f>
        <v>0</v>
      </c>
    </row>
    <row r="132" spans="1:10" x14ac:dyDescent="0.25">
      <c r="C132" t="s">
        <v>8</v>
      </c>
      <c r="D132" s="12">
        <v>0</v>
      </c>
      <c r="E132" s="25">
        <v>-6489</v>
      </c>
      <c r="F132" s="2">
        <f>E132-D132</f>
        <v>-6489</v>
      </c>
      <c r="G132" s="93">
        <v>0</v>
      </c>
      <c r="H132" s="2">
        <v>0</v>
      </c>
      <c r="I132" s="12">
        <v>0</v>
      </c>
      <c r="J132" s="2">
        <f>I132-H132</f>
        <v>0</v>
      </c>
    </row>
    <row r="133" spans="1:10" x14ac:dyDescent="0.25">
      <c r="C133" t="s">
        <v>89</v>
      </c>
      <c r="D133" s="6">
        <v>0</v>
      </c>
      <c r="E133" s="63">
        <v>0</v>
      </c>
      <c r="F133" s="6">
        <f>E133-D133</f>
        <v>0</v>
      </c>
      <c r="G133" s="94">
        <v>0</v>
      </c>
      <c r="H133" s="6">
        <v>0</v>
      </c>
      <c r="I133" s="6">
        <v>0</v>
      </c>
      <c r="J133" s="6">
        <f>I133-H133</f>
        <v>0</v>
      </c>
    </row>
    <row r="134" spans="1:10" x14ac:dyDescent="0.25">
      <c r="C134" t="s">
        <v>83</v>
      </c>
      <c r="D134" s="2">
        <f t="shared" ref="D134:J134" si="43">SUM(D131:D133)</f>
        <v>0</v>
      </c>
      <c r="E134" s="26">
        <f t="shared" si="43"/>
        <v>-6489</v>
      </c>
      <c r="F134" s="2">
        <f t="shared" si="43"/>
        <v>-6489</v>
      </c>
      <c r="G134" s="93">
        <f t="shared" si="43"/>
        <v>0</v>
      </c>
      <c r="H134" s="2">
        <f t="shared" si="43"/>
        <v>0</v>
      </c>
      <c r="I134" s="2">
        <f t="shared" si="43"/>
        <v>0</v>
      </c>
      <c r="J134" s="2">
        <f t="shared" si="43"/>
        <v>0</v>
      </c>
    </row>
    <row r="135" spans="1:10" s="32" customFormat="1" ht="8.25" customHeight="1" x14ac:dyDescent="0.25">
      <c r="A135" s="24"/>
      <c r="B135" s="24"/>
      <c r="C135" s="24"/>
      <c r="D135" s="26"/>
      <c r="E135" s="26"/>
      <c r="F135" s="160"/>
      <c r="G135" s="96"/>
      <c r="H135" s="26"/>
      <c r="I135" s="26"/>
      <c r="J135" s="26"/>
    </row>
    <row r="136" spans="1:10" s="32" customFormat="1" ht="25.5" customHeight="1" thickBot="1" x14ac:dyDescent="0.3">
      <c r="A136" s="161"/>
      <c r="B136" s="161"/>
      <c r="C136" s="161"/>
      <c r="D136" s="9" t="str">
        <f>D1</f>
        <v>FY21(Q2/February 2021 close)</v>
      </c>
      <c r="E136" s="9"/>
      <c r="F136" s="17"/>
      <c r="G136" s="164" t="str">
        <f>G1</f>
        <v>FY23 Budget</v>
      </c>
      <c r="H136" s="9" t="str">
        <f>H1</f>
        <v>FY23(Q2/February 2023 close)</v>
      </c>
      <c r="I136" s="9"/>
      <c r="J136" s="9"/>
    </row>
    <row r="137" spans="1:10" s="1" customFormat="1" x14ac:dyDescent="0.25">
      <c r="A137" s="3" t="s">
        <v>94</v>
      </c>
      <c r="D137" s="4" t="s">
        <v>12</v>
      </c>
      <c r="E137" s="33" t="s">
        <v>2</v>
      </c>
      <c r="F137" s="15" t="s">
        <v>3</v>
      </c>
      <c r="G137" s="97" t="s">
        <v>37</v>
      </c>
      <c r="H137" s="33" t="s">
        <v>12</v>
      </c>
      <c r="I137" s="4" t="s">
        <v>4</v>
      </c>
      <c r="J137" s="4" t="s">
        <v>3</v>
      </c>
    </row>
    <row r="138" spans="1:10" x14ac:dyDescent="0.25">
      <c r="A138" s="1"/>
      <c r="B138" s="1"/>
      <c r="C138" s="1" t="s">
        <v>7</v>
      </c>
      <c r="D138" s="2">
        <f>D6+D10+D11+D16+D21+D26+D35+D30+D41+D46+D51+D56+D61+D66+D76+D82+D71+D87+D92+D97+D102+D106+D110+D115+D125+D120+D131</f>
        <v>386800</v>
      </c>
      <c r="E138" s="2">
        <f>SUM(E6,E10,E11,E21,E26,E30,E35,E41,E46,E51,E56,E61,E66,E71,E76,E82,E87,E92,E97,E102,E106,E110,E115,E120,E125,E131)</f>
        <v>434996</v>
      </c>
      <c r="F138" s="2">
        <f>E138-D138</f>
        <v>48196</v>
      </c>
      <c r="G138" s="16">
        <f>G6+G10+G11+G16+G21+G26+G35+G30+G41+G46+G51+G56+G61+G66+G76+G82+G71+G87+G92+G97+G102+G106+G110+G115+G125+G120+G131</f>
        <v>797748</v>
      </c>
      <c r="H138" s="41">
        <f>H6+H10+H11+H16+H21+H26+H35+H30+H41+H46+H51+H56+H61+H66+H76+H82+H71+H87+H92+H97+H102+H106+H110+H115+H125+H120+H131</f>
        <v>401375.25</v>
      </c>
      <c r="I138" s="2">
        <f>SUM(I6,I10,I11,I21,I26,I30,I35,I41,I46,I51,I56,I61,I66,I71,I76,I82,I87,I92,I97,I102,I106,I110,I115,I120,I125,I131)</f>
        <v>422736</v>
      </c>
      <c r="J138" s="2">
        <f>I138-H138</f>
        <v>21360.75</v>
      </c>
    </row>
    <row r="139" spans="1:10" x14ac:dyDescent="0.25">
      <c r="A139" s="1"/>
      <c r="B139" s="1"/>
      <c r="C139" s="1" t="s">
        <v>8</v>
      </c>
      <c r="D139" s="2">
        <f>SUM(D7,D12,D17,D22,D27,D31,D36,D42,D47,D52,D57,D62,D67,D72,D77,D83,D88,D93,D98,D103,D107,D111,D116,D121,D126,D132)</f>
        <v>-621927</v>
      </c>
      <c r="E139" s="2">
        <f>SUM(E7,E12,E17, E22,E27,E31,E36,E42,E47,E52,E57,E62,E67,E72,E77,E83,E88,E93,E98,E103,E107,E111,E116,E121,E126,E132)</f>
        <v>-385982</v>
      </c>
      <c r="F139" s="2">
        <f>E139-D139</f>
        <v>235945</v>
      </c>
      <c r="G139" s="16">
        <f>SUM(G7,G12,G22,G22,G27,G31,G36,G42,G47,G52,G57,G62,G67,G72,G77,G83,G88,G93,G98,G103,G107,G111,G116,G121,G132)</f>
        <v>-1179944</v>
      </c>
      <c r="H139" s="41">
        <f>SUM(H7,H12,H22,H22,H27,H31,H36,H42,H47,H52,H57,H62,H67,H72,H77,H83,H88,H93,H98,H103,H107,H111,H116,H121,H132)</f>
        <v>-616996</v>
      </c>
      <c r="I139" s="26">
        <f>SUM(I7,I12,I22,I27,I31,I36,I42,I47,I52,I57,I62,I67,I72,I77,I83,I88,I93,I98,I103,I107,I111,I116,I121,I126,I132)</f>
        <v>-521778</v>
      </c>
      <c r="J139" s="2">
        <f>I139-H139</f>
        <v>95218</v>
      </c>
    </row>
    <row r="140" spans="1:10" x14ac:dyDescent="0.25">
      <c r="A140" s="1"/>
      <c r="B140" s="1"/>
      <c r="C140" s="1" t="s">
        <v>89</v>
      </c>
      <c r="D140" s="2">
        <f>SUM(D18,D23,D31,D32,D38,D37,D43,D48,D53,D58,D63,D68,D73,D78,D84,D89,D94,D99,D112,D117,D122,D127,D133)</f>
        <v>-31003</v>
      </c>
      <c r="E140" s="2">
        <f>SUM(E13,E18,E23,E32,E37,E38,E43,E48,E53,E58,E63,E68,E73,E78,E84,E89,E94,E99,E112,E117,E122,E127,E133)</f>
        <v>-9259</v>
      </c>
      <c r="F140" s="2">
        <f>E140-D140</f>
        <v>21744</v>
      </c>
      <c r="G140" s="16">
        <f>SUM(G23,G31,G32,G38,G37,G43,G48,G53,G58,G63,G68,G73,G78,G84,G89,G94,G99,G112,G117,G122,G127,G133)</f>
        <v>-33280</v>
      </c>
      <c r="H140" s="163">
        <f>SUM(H23,H31,H32,H38,H37,H43,H48,H53,H58,H63,H68,H73,H78,H84,H89,H94,H99,H112,H117,H122,H127,H133)</f>
        <v>-16641</v>
      </c>
      <c r="I140" s="26">
        <f>SUM(I13,I23,I31,I32,I38,I37,I43,I48,I53,I58,I63,I68,I73,I78,I84,I89,I94,I99,I112,I117,I122,I127,I133)</f>
        <v>-19957</v>
      </c>
      <c r="J140" s="2">
        <f>I140-H140</f>
        <v>-3316</v>
      </c>
    </row>
    <row r="141" spans="1:10" ht="15.75" thickBot="1" x14ac:dyDescent="0.3">
      <c r="A141" s="1"/>
      <c r="B141" s="1"/>
      <c r="C141" s="99" t="s">
        <v>83</v>
      </c>
      <c r="D141" s="100">
        <f>SUM(D138:D140)</f>
        <v>-266130</v>
      </c>
      <c r="E141" s="100">
        <f>SUM(E138:E140)</f>
        <v>39755</v>
      </c>
      <c r="F141" s="100">
        <f>SUM(F138:F140)</f>
        <v>305885</v>
      </c>
      <c r="G141" s="18">
        <f>SUM(G138:G140)</f>
        <v>-415476</v>
      </c>
      <c r="H141" s="101">
        <f t="shared" ref="H141:J141" si="44">SUM(H138:H140)</f>
        <v>-232261.75</v>
      </c>
      <c r="I141" s="101">
        <f t="shared" si="44"/>
        <v>-118999</v>
      </c>
      <c r="J141" s="100">
        <f t="shared" si="44"/>
        <v>113262.75</v>
      </c>
    </row>
    <row r="142" spans="1:10" s="24" customFormat="1" x14ac:dyDescent="0.25">
      <c r="B142" s="24" t="s">
        <v>95</v>
      </c>
      <c r="D142" s="26"/>
      <c r="E142" s="26"/>
      <c r="F142" s="26"/>
      <c r="H142" s="26"/>
      <c r="I142" s="26"/>
      <c r="J142" s="26"/>
    </row>
    <row r="143" spans="1:10" x14ac:dyDescent="0.25">
      <c r="H143" s="26"/>
      <c r="I143" s="26"/>
    </row>
    <row r="144" spans="1:10" x14ac:dyDescent="0.25">
      <c r="D144"/>
      <c r="E144"/>
      <c r="F144"/>
      <c r="H144"/>
      <c r="I144" s="24"/>
      <c r="J144"/>
    </row>
    <row r="145" spans="4:10" x14ac:dyDescent="0.25">
      <c r="D145"/>
      <c r="E145"/>
      <c r="F145"/>
      <c r="H145"/>
      <c r="I145" s="24"/>
      <c r="J145"/>
    </row>
    <row r="146" spans="4:10" x14ac:dyDescent="0.25">
      <c r="D146"/>
      <c r="E146"/>
      <c r="F146"/>
      <c r="H146"/>
      <c r="I146"/>
      <c r="J146"/>
    </row>
    <row r="147" spans="4:10" x14ac:dyDescent="0.25">
      <c r="D147"/>
      <c r="E147"/>
      <c r="F147"/>
      <c r="H147"/>
      <c r="I147"/>
      <c r="J147"/>
    </row>
    <row r="148" spans="4:10" x14ac:dyDescent="0.25">
      <c r="D148"/>
      <c r="E148"/>
      <c r="F148"/>
      <c r="H148"/>
      <c r="I148"/>
      <c r="J148"/>
    </row>
    <row r="149" spans="4:10" x14ac:dyDescent="0.25">
      <c r="H149" s="26"/>
    </row>
    <row r="150" spans="4:10" x14ac:dyDescent="0.25">
      <c r="H150" s="26"/>
    </row>
    <row r="151" spans="4:10" x14ac:dyDescent="0.25">
      <c r="H151" s="26"/>
    </row>
    <row r="152" spans="4:10" x14ac:dyDescent="0.25">
      <c r="H152" s="26"/>
    </row>
    <row r="153" spans="4:10" x14ac:dyDescent="0.25">
      <c r="H153" s="26"/>
    </row>
    <row r="154" spans="4:10" x14ac:dyDescent="0.25">
      <c r="H154" s="26"/>
    </row>
    <row r="155" spans="4:10" x14ac:dyDescent="0.25">
      <c r="H155" s="26"/>
    </row>
    <row r="156" spans="4:10" x14ac:dyDescent="0.25">
      <c r="H156" s="26"/>
    </row>
    <row r="157" spans="4:10" x14ac:dyDescent="0.25">
      <c r="H157" s="26"/>
    </row>
    <row r="158" spans="4:10" x14ac:dyDescent="0.25">
      <c r="H158" s="26"/>
    </row>
    <row r="159" spans="4:10" x14ac:dyDescent="0.25">
      <c r="H159" s="26"/>
    </row>
    <row r="160" spans="4:10" x14ac:dyDescent="0.25">
      <c r="H160" s="26"/>
    </row>
    <row r="161" spans="8:8" x14ac:dyDescent="0.25">
      <c r="H161" s="26"/>
    </row>
    <row r="162" spans="8:8" x14ac:dyDescent="0.25">
      <c r="H162" s="26"/>
    </row>
    <row r="163" spans="8:8" x14ac:dyDescent="0.25">
      <c r="H163" s="26"/>
    </row>
    <row r="164" spans="8:8" x14ac:dyDescent="0.25">
      <c r="H164" s="26"/>
    </row>
    <row r="165" spans="8:8" x14ac:dyDescent="0.25">
      <c r="H165" s="26"/>
    </row>
    <row r="166" spans="8:8" x14ac:dyDescent="0.25">
      <c r="H166" s="26"/>
    </row>
    <row r="167" spans="8:8" x14ac:dyDescent="0.25">
      <c r="H167" s="26"/>
    </row>
    <row r="168" spans="8:8" x14ac:dyDescent="0.25">
      <c r="H168" s="26"/>
    </row>
    <row r="169" spans="8:8" x14ac:dyDescent="0.25">
      <c r="H169" s="26"/>
    </row>
    <row r="170" spans="8:8" x14ac:dyDescent="0.25">
      <c r="H170" s="26"/>
    </row>
    <row r="171" spans="8:8" x14ac:dyDescent="0.25">
      <c r="H171" s="26"/>
    </row>
    <row r="172" spans="8:8" x14ac:dyDescent="0.25">
      <c r="H172" s="26"/>
    </row>
    <row r="173" spans="8:8" x14ac:dyDescent="0.25">
      <c r="H173" s="26"/>
    </row>
    <row r="174" spans="8:8" x14ac:dyDescent="0.25">
      <c r="H174" s="26"/>
    </row>
    <row r="175" spans="8:8" x14ac:dyDescent="0.25">
      <c r="H175" s="26"/>
    </row>
    <row r="176" spans="8:8" x14ac:dyDescent="0.25">
      <c r="H176" s="26"/>
    </row>
    <row r="177" spans="8:8" x14ac:dyDescent="0.25">
      <c r="H177" s="26"/>
    </row>
    <row r="178" spans="8:8" x14ac:dyDescent="0.25">
      <c r="H178" s="26"/>
    </row>
    <row r="179" spans="8:8" x14ac:dyDescent="0.25">
      <c r="H179" s="26"/>
    </row>
    <row r="180" spans="8:8" x14ac:dyDescent="0.25">
      <c r="H180" s="26"/>
    </row>
    <row r="181" spans="8:8" x14ac:dyDescent="0.25">
      <c r="H181" s="26"/>
    </row>
    <row r="182" spans="8:8" x14ac:dyDescent="0.25">
      <c r="H182" s="26"/>
    </row>
    <row r="183" spans="8:8" x14ac:dyDescent="0.25">
      <c r="H183" s="26"/>
    </row>
    <row r="184" spans="8:8" x14ac:dyDescent="0.25">
      <c r="H184" s="26"/>
    </row>
    <row r="185" spans="8:8" x14ac:dyDescent="0.25">
      <c r="H185" s="26"/>
    </row>
    <row r="186" spans="8:8" x14ac:dyDescent="0.25">
      <c r="H186" s="26"/>
    </row>
    <row r="187" spans="8:8" x14ac:dyDescent="0.25">
      <c r="H187" s="26"/>
    </row>
    <row r="188" spans="8:8" x14ac:dyDescent="0.25">
      <c r="H188" s="26"/>
    </row>
    <row r="189" spans="8:8" x14ac:dyDescent="0.25">
      <c r="H189" s="26"/>
    </row>
    <row r="190" spans="8:8" x14ac:dyDescent="0.25">
      <c r="H190" s="26"/>
    </row>
    <row r="191" spans="8:8" x14ac:dyDescent="0.25">
      <c r="H191" s="26"/>
    </row>
    <row r="192" spans="8:8" x14ac:dyDescent="0.25">
      <c r="H192" s="26"/>
    </row>
    <row r="193" spans="8:8" x14ac:dyDescent="0.25">
      <c r="H193" s="26"/>
    </row>
    <row r="194" spans="8:8" x14ac:dyDescent="0.25">
      <c r="H194" s="26"/>
    </row>
    <row r="195" spans="8:8" x14ac:dyDescent="0.25">
      <c r="H195" s="26"/>
    </row>
    <row r="196" spans="8:8" x14ac:dyDescent="0.25">
      <c r="H196" s="26"/>
    </row>
    <row r="197" spans="8:8" x14ac:dyDescent="0.25">
      <c r="H197" s="26"/>
    </row>
    <row r="198" spans="8:8" x14ac:dyDescent="0.25">
      <c r="H198" s="26"/>
    </row>
    <row r="199" spans="8:8" x14ac:dyDescent="0.25">
      <c r="H199" s="26"/>
    </row>
    <row r="200" spans="8:8" x14ac:dyDescent="0.25">
      <c r="H200" s="26"/>
    </row>
    <row r="201" spans="8:8" x14ac:dyDescent="0.25">
      <c r="H201" s="26"/>
    </row>
    <row r="202" spans="8:8" x14ac:dyDescent="0.25">
      <c r="H202" s="26"/>
    </row>
    <row r="203" spans="8:8" x14ac:dyDescent="0.25">
      <c r="H203" s="26"/>
    </row>
    <row r="204" spans="8:8" x14ac:dyDescent="0.25">
      <c r="H204" s="26"/>
    </row>
    <row r="205" spans="8:8" x14ac:dyDescent="0.25">
      <c r="H205" s="26"/>
    </row>
    <row r="206" spans="8:8" x14ac:dyDescent="0.25">
      <c r="H206" s="26"/>
    </row>
    <row r="207" spans="8:8" x14ac:dyDescent="0.25">
      <c r="H207" s="26"/>
    </row>
    <row r="208" spans="8:8" x14ac:dyDescent="0.25">
      <c r="H208" s="26"/>
    </row>
    <row r="209" spans="8:8" x14ac:dyDescent="0.25">
      <c r="H209" s="26"/>
    </row>
    <row r="210" spans="8:8" x14ac:dyDescent="0.25">
      <c r="H210" s="26"/>
    </row>
    <row r="211" spans="8:8" x14ac:dyDescent="0.25">
      <c r="H211" s="26"/>
    </row>
    <row r="212" spans="8:8" x14ac:dyDescent="0.25">
      <c r="H212" s="26"/>
    </row>
    <row r="213" spans="8:8" x14ac:dyDescent="0.25">
      <c r="H213" s="26"/>
    </row>
    <row r="214" spans="8:8" x14ac:dyDescent="0.25">
      <c r="H214" s="26"/>
    </row>
    <row r="215" spans="8:8" x14ac:dyDescent="0.25">
      <c r="H215" s="26"/>
    </row>
    <row r="216" spans="8:8" x14ac:dyDescent="0.25">
      <c r="H216" s="26"/>
    </row>
    <row r="217" spans="8:8" x14ac:dyDescent="0.25">
      <c r="H217" s="26"/>
    </row>
    <row r="218" spans="8:8" x14ac:dyDescent="0.25">
      <c r="H218" s="26"/>
    </row>
    <row r="219" spans="8:8" x14ac:dyDescent="0.25">
      <c r="H219" s="26"/>
    </row>
    <row r="220" spans="8:8" x14ac:dyDescent="0.25">
      <c r="H220" s="26"/>
    </row>
    <row r="221" spans="8:8" x14ac:dyDescent="0.25">
      <c r="H221" s="26"/>
    </row>
    <row r="222" spans="8:8" x14ac:dyDescent="0.25">
      <c r="H222" s="26"/>
    </row>
    <row r="223" spans="8:8" x14ac:dyDescent="0.25">
      <c r="H223" s="26"/>
    </row>
    <row r="224" spans="8:8" x14ac:dyDescent="0.25">
      <c r="H224" s="26"/>
    </row>
    <row r="225" spans="8:8" x14ac:dyDescent="0.25">
      <c r="H225" s="26"/>
    </row>
    <row r="226" spans="8:8" x14ac:dyDescent="0.25">
      <c r="H226" s="26"/>
    </row>
    <row r="227" spans="8:8" x14ac:dyDescent="0.25">
      <c r="H227" s="26"/>
    </row>
    <row r="228" spans="8:8" x14ac:dyDescent="0.25">
      <c r="H228" s="26"/>
    </row>
    <row r="229" spans="8:8" x14ac:dyDescent="0.25">
      <c r="H229" s="26"/>
    </row>
    <row r="230" spans="8:8" x14ac:dyDescent="0.25">
      <c r="H230" s="26"/>
    </row>
    <row r="231" spans="8:8" x14ac:dyDescent="0.25">
      <c r="H231" s="26"/>
    </row>
    <row r="232" spans="8:8" x14ac:dyDescent="0.25">
      <c r="H232" s="26"/>
    </row>
    <row r="233" spans="8:8" x14ac:dyDescent="0.25">
      <c r="H233" s="26"/>
    </row>
    <row r="234" spans="8:8" x14ac:dyDescent="0.25">
      <c r="H234" s="26"/>
    </row>
    <row r="235" spans="8:8" x14ac:dyDescent="0.25">
      <c r="H235" s="26"/>
    </row>
    <row r="236" spans="8:8" x14ac:dyDescent="0.25">
      <c r="H236" s="26"/>
    </row>
    <row r="237" spans="8:8" x14ac:dyDescent="0.25">
      <c r="H237" s="26"/>
    </row>
    <row r="238" spans="8:8" x14ac:dyDescent="0.25">
      <c r="H238" s="26"/>
    </row>
    <row r="239" spans="8:8" x14ac:dyDescent="0.25">
      <c r="H239" s="26"/>
    </row>
    <row r="240" spans="8:8" x14ac:dyDescent="0.25">
      <c r="H240" s="26"/>
    </row>
    <row r="241" spans="8:8" x14ac:dyDescent="0.25">
      <c r="H241" s="26"/>
    </row>
    <row r="242" spans="8:8" x14ac:dyDescent="0.25">
      <c r="H242" s="26"/>
    </row>
    <row r="243" spans="8:8" x14ac:dyDescent="0.25">
      <c r="H243" s="26"/>
    </row>
    <row r="244" spans="8:8" x14ac:dyDescent="0.25">
      <c r="H244" s="26"/>
    </row>
    <row r="245" spans="8:8" x14ac:dyDescent="0.25">
      <c r="H245" s="26"/>
    </row>
    <row r="246" spans="8:8" x14ac:dyDescent="0.25">
      <c r="H246" s="26"/>
    </row>
    <row r="247" spans="8:8" x14ac:dyDescent="0.25">
      <c r="H247" s="26"/>
    </row>
    <row r="248" spans="8:8" x14ac:dyDescent="0.25">
      <c r="H248" s="26"/>
    </row>
    <row r="249" spans="8:8" x14ac:dyDescent="0.25">
      <c r="H249" s="26"/>
    </row>
    <row r="250" spans="8:8" x14ac:dyDescent="0.25">
      <c r="H250" s="26"/>
    </row>
    <row r="251" spans="8:8" x14ac:dyDescent="0.25">
      <c r="H251" s="26"/>
    </row>
    <row r="252" spans="8:8" x14ac:dyDescent="0.25">
      <c r="H252" s="26"/>
    </row>
    <row r="253" spans="8:8" x14ac:dyDescent="0.25">
      <c r="H253" s="26"/>
    </row>
    <row r="254" spans="8:8" x14ac:dyDescent="0.25">
      <c r="H254" s="26"/>
    </row>
    <row r="255" spans="8:8" x14ac:dyDescent="0.25">
      <c r="H255" s="26"/>
    </row>
    <row r="256" spans="8:8" x14ac:dyDescent="0.25">
      <c r="H256" s="26"/>
    </row>
    <row r="257" spans="8:8" x14ac:dyDescent="0.25">
      <c r="H257" s="26"/>
    </row>
    <row r="258" spans="8:8" x14ac:dyDescent="0.25">
      <c r="H258" s="26"/>
    </row>
    <row r="259" spans="8:8" x14ac:dyDescent="0.25">
      <c r="H259" s="26"/>
    </row>
    <row r="260" spans="8:8" x14ac:dyDescent="0.25">
      <c r="H260" s="26"/>
    </row>
    <row r="261" spans="8:8" x14ac:dyDescent="0.25">
      <c r="H261" s="26"/>
    </row>
    <row r="262" spans="8:8" x14ac:dyDescent="0.25">
      <c r="H262" s="26"/>
    </row>
    <row r="263" spans="8:8" x14ac:dyDescent="0.25">
      <c r="H263" s="26"/>
    </row>
    <row r="264" spans="8:8" x14ac:dyDescent="0.25">
      <c r="H264" s="26"/>
    </row>
    <row r="265" spans="8:8" x14ac:dyDescent="0.25">
      <c r="H265" s="26"/>
    </row>
    <row r="266" spans="8:8" x14ac:dyDescent="0.25">
      <c r="H266" s="26"/>
    </row>
    <row r="267" spans="8:8" x14ac:dyDescent="0.25">
      <c r="H267" s="26"/>
    </row>
    <row r="268" spans="8:8" x14ac:dyDescent="0.25">
      <c r="H268" s="26"/>
    </row>
    <row r="269" spans="8:8" x14ac:dyDescent="0.25">
      <c r="H269" s="26"/>
    </row>
    <row r="270" spans="8:8" x14ac:dyDescent="0.25">
      <c r="H270" s="26"/>
    </row>
    <row r="271" spans="8:8" x14ac:dyDescent="0.25">
      <c r="H271" s="26"/>
    </row>
    <row r="272" spans="8:8" x14ac:dyDescent="0.25">
      <c r="H272" s="26"/>
    </row>
    <row r="273" spans="8:8" x14ac:dyDescent="0.25">
      <c r="H273" s="26"/>
    </row>
    <row r="274" spans="8:8" x14ac:dyDescent="0.25">
      <c r="H274" s="26"/>
    </row>
    <row r="275" spans="8:8" x14ac:dyDescent="0.25">
      <c r="H275" s="26"/>
    </row>
    <row r="276" spans="8:8" x14ac:dyDescent="0.25">
      <c r="H276" s="26"/>
    </row>
    <row r="277" spans="8:8" x14ac:dyDescent="0.25">
      <c r="H277" s="26"/>
    </row>
    <row r="278" spans="8:8" x14ac:dyDescent="0.25">
      <c r="H278" s="26"/>
    </row>
    <row r="279" spans="8:8" x14ac:dyDescent="0.25">
      <c r="H279" s="26"/>
    </row>
    <row r="280" spans="8:8" x14ac:dyDescent="0.25">
      <c r="H280" s="26"/>
    </row>
    <row r="281" spans="8:8" x14ac:dyDescent="0.25">
      <c r="H281" s="26"/>
    </row>
    <row r="282" spans="8:8" x14ac:dyDescent="0.25">
      <c r="H282" s="26"/>
    </row>
    <row r="283" spans="8:8" x14ac:dyDescent="0.25">
      <c r="H283" s="26"/>
    </row>
    <row r="284" spans="8:8" x14ac:dyDescent="0.25">
      <c r="H284" s="26"/>
    </row>
    <row r="285" spans="8:8" x14ac:dyDescent="0.25">
      <c r="H285" s="26"/>
    </row>
    <row r="286" spans="8:8" x14ac:dyDescent="0.25">
      <c r="H286" s="26"/>
    </row>
    <row r="287" spans="8:8" x14ac:dyDescent="0.25">
      <c r="H287" s="26"/>
    </row>
    <row r="288" spans="8:8" x14ac:dyDescent="0.25">
      <c r="H288" s="26"/>
    </row>
    <row r="289" spans="8:8" x14ac:dyDescent="0.25">
      <c r="H289" s="26"/>
    </row>
    <row r="290" spans="8:8" x14ac:dyDescent="0.25">
      <c r="H290" s="26"/>
    </row>
    <row r="291" spans="8:8" x14ac:dyDescent="0.25">
      <c r="H291" s="26"/>
    </row>
    <row r="292" spans="8:8" x14ac:dyDescent="0.25">
      <c r="H292" s="26"/>
    </row>
    <row r="293" spans="8:8" x14ac:dyDescent="0.25">
      <c r="H293" s="26"/>
    </row>
    <row r="294" spans="8:8" x14ac:dyDescent="0.25">
      <c r="H294" s="26"/>
    </row>
    <row r="295" spans="8:8" x14ac:dyDescent="0.25">
      <c r="H295" s="26"/>
    </row>
    <row r="296" spans="8:8" x14ac:dyDescent="0.25">
      <c r="H296" s="26"/>
    </row>
    <row r="297" spans="8:8" x14ac:dyDescent="0.25">
      <c r="H297" s="26"/>
    </row>
    <row r="298" spans="8:8" x14ac:dyDescent="0.25">
      <c r="H298" s="26"/>
    </row>
    <row r="299" spans="8:8" x14ac:dyDescent="0.25">
      <c r="H299" s="26"/>
    </row>
    <row r="300" spans="8:8" x14ac:dyDescent="0.25">
      <c r="H300" s="26"/>
    </row>
    <row r="301" spans="8:8" x14ac:dyDescent="0.25">
      <c r="H301" s="26"/>
    </row>
    <row r="302" spans="8:8" x14ac:dyDescent="0.25">
      <c r="H302" s="26"/>
    </row>
    <row r="303" spans="8:8" x14ac:dyDescent="0.25">
      <c r="H303" s="26"/>
    </row>
    <row r="304" spans="8:8" x14ac:dyDescent="0.25">
      <c r="H304" s="26"/>
    </row>
    <row r="305" spans="8:8" x14ac:dyDescent="0.25">
      <c r="H305" s="26"/>
    </row>
    <row r="306" spans="8:8" x14ac:dyDescent="0.25">
      <c r="H306" s="26"/>
    </row>
    <row r="307" spans="8:8" x14ac:dyDescent="0.25">
      <c r="H307" s="26"/>
    </row>
    <row r="308" spans="8:8" x14ac:dyDescent="0.25">
      <c r="H308" s="26"/>
    </row>
    <row r="309" spans="8:8" x14ac:dyDescent="0.25">
      <c r="H309" s="26"/>
    </row>
    <row r="310" spans="8:8" x14ac:dyDescent="0.25">
      <c r="H310" s="26"/>
    </row>
    <row r="311" spans="8:8" x14ac:dyDescent="0.25">
      <c r="H311" s="26"/>
    </row>
    <row r="312" spans="8:8" x14ac:dyDescent="0.25">
      <c r="H312" s="26"/>
    </row>
    <row r="313" spans="8:8" x14ac:dyDescent="0.25">
      <c r="H313" s="26"/>
    </row>
    <row r="314" spans="8:8" x14ac:dyDescent="0.25">
      <c r="H314" s="26"/>
    </row>
    <row r="315" spans="8:8" x14ac:dyDescent="0.25">
      <c r="H315" s="26"/>
    </row>
    <row r="316" spans="8:8" x14ac:dyDescent="0.25">
      <c r="H316" s="26"/>
    </row>
    <row r="317" spans="8:8" x14ac:dyDescent="0.25">
      <c r="H317" s="26"/>
    </row>
    <row r="318" spans="8:8" x14ac:dyDescent="0.25">
      <c r="H318" s="26"/>
    </row>
    <row r="319" spans="8:8" x14ac:dyDescent="0.25">
      <c r="H319" s="26"/>
    </row>
    <row r="320" spans="8:8" x14ac:dyDescent="0.25">
      <c r="H320" s="26"/>
    </row>
    <row r="321" spans="8:8" x14ac:dyDescent="0.25">
      <c r="H321" s="26"/>
    </row>
    <row r="322" spans="8:8" x14ac:dyDescent="0.25">
      <c r="H322" s="26"/>
    </row>
    <row r="323" spans="8:8" x14ac:dyDescent="0.25">
      <c r="H323" s="26"/>
    </row>
    <row r="324" spans="8:8" x14ac:dyDescent="0.25">
      <c r="H324" s="26"/>
    </row>
    <row r="325" spans="8:8" x14ac:dyDescent="0.25">
      <c r="H325" s="26"/>
    </row>
    <row r="326" spans="8:8" x14ac:dyDescent="0.25">
      <c r="H326" s="26"/>
    </row>
    <row r="327" spans="8:8" x14ac:dyDescent="0.25">
      <c r="H327" s="26"/>
    </row>
    <row r="328" spans="8:8" x14ac:dyDescent="0.25">
      <c r="H328" s="26"/>
    </row>
    <row r="329" spans="8:8" x14ac:dyDescent="0.25">
      <c r="H329" s="26"/>
    </row>
    <row r="330" spans="8:8" x14ac:dyDescent="0.25">
      <c r="H330" s="26"/>
    </row>
    <row r="331" spans="8:8" x14ac:dyDescent="0.25">
      <c r="H331" s="26"/>
    </row>
    <row r="332" spans="8:8" x14ac:dyDescent="0.25">
      <c r="H332" s="26"/>
    </row>
    <row r="333" spans="8:8" x14ac:dyDescent="0.25">
      <c r="H333" s="26"/>
    </row>
    <row r="334" spans="8:8" x14ac:dyDescent="0.25">
      <c r="H334" s="26"/>
    </row>
    <row r="335" spans="8:8" x14ac:dyDescent="0.25">
      <c r="H335" s="26"/>
    </row>
    <row r="336" spans="8:8" x14ac:dyDescent="0.25">
      <c r="H336" s="26"/>
    </row>
    <row r="337" spans="8:8" x14ac:dyDescent="0.25">
      <c r="H337" s="26"/>
    </row>
    <row r="338" spans="8:8" x14ac:dyDescent="0.25">
      <c r="H338" s="26"/>
    </row>
    <row r="339" spans="8:8" x14ac:dyDescent="0.25">
      <c r="H339" s="26"/>
    </row>
    <row r="340" spans="8:8" x14ac:dyDescent="0.25">
      <c r="H340" s="26"/>
    </row>
    <row r="341" spans="8:8" x14ac:dyDescent="0.25">
      <c r="H341" s="26"/>
    </row>
    <row r="342" spans="8:8" x14ac:dyDescent="0.25">
      <c r="H342" s="26"/>
    </row>
    <row r="343" spans="8:8" x14ac:dyDescent="0.25">
      <c r="H343" s="26"/>
    </row>
    <row r="344" spans="8:8" x14ac:dyDescent="0.25">
      <c r="H344" s="26"/>
    </row>
    <row r="345" spans="8:8" x14ac:dyDescent="0.25">
      <c r="H345" s="26"/>
    </row>
    <row r="346" spans="8:8" x14ac:dyDescent="0.25">
      <c r="H346" s="26"/>
    </row>
    <row r="347" spans="8:8" x14ac:dyDescent="0.25">
      <c r="H347" s="26"/>
    </row>
    <row r="348" spans="8:8" x14ac:dyDescent="0.25">
      <c r="H348" s="26"/>
    </row>
    <row r="349" spans="8:8" x14ac:dyDescent="0.25">
      <c r="H349" s="26"/>
    </row>
    <row r="350" spans="8:8" x14ac:dyDescent="0.25">
      <c r="H350" s="26"/>
    </row>
    <row r="351" spans="8:8" x14ac:dyDescent="0.25">
      <c r="H351" s="26"/>
    </row>
    <row r="352" spans="8:8" x14ac:dyDescent="0.25">
      <c r="H352" s="26"/>
    </row>
    <row r="353" spans="8:8" x14ac:dyDescent="0.25">
      <c r="H353" s="26"/>
    </row>
    <row r="354" spans="8:8" x14ac:dyDescent="0.25">
      <c r="H354" s="26"/>
    </row>
    <row r="355" spans="8:8" x14ac:dyDescent="0.25">
      <c r="H355" s="26"/>
    </row>
    <row r="356" spans="8:8" x14ac:dyDescent="0.25">
      <c r="H356" s="26"/>
    </row>
    <row r="357" spans="8:8" x14ac:dyDescent="0.25">
      <c r="H357" s="26"/>
    </row>
    <row r="358" spans="8:8" x14ac:dyDescent="0.25">
      <c r="H358" s="26"/>
    </row>
    <row r="359" spans="8:8" x14ac:dyDescent="0.25">
      <c r="H359" s="26"/>
    </row>
    <row r="360" spans="8:8" x14ac:dyDescent="0.25">
      <c r="H360" s="26"/>
    </row>
    <row r="361" spans="8:8" x14ac:dyDescent="0.25">
      <c r="H361" s="26"/>
    </row>
    <row r="362" spans="8:8" x14ac:dyDescent="0.25">
      <c r="H362" s="26"/>
    </row>
    <row r="363" spans="8:8" x14ac:dyDescent="0.25">
      <c r="H363" s="26"/>
    </row>
    <row r="364" spans="8:8" x14ac:dyDescent="0.25">
      <c r="H364" s="26"/>
    </row>
    <row r="365" spans="8:8" x14ac:dyDescent="0.25">
      <c r="H365" s="26"/>
    </row>
    <row r="366" spans="8:8" x14ac:dyDescent="0.25">
      <c r="H366" s="26"/>
    </row>
    <row r="367" spans="8:8" x14ac:dyDescent="0.25">
      <c r="H367" s="26"/>
    </row>
    <row r="368" spans="8:8" x14ac:dyDescent="0.25">
      <c r="H368" s="26"/>
    </row>
    <row r="369" spans="8:8" x14ac:dyDescent="0.25">
      <c r="H369" s="26"/>
    </row>
    <row r="370" spans="8:8" x14ac:dyDescent="0.25">
      <c r="H370" s="26"/>
    </row>
    <row r="371" spans="8:8" x14ac:dyDescent="0.25">
      <c r="H371" s="26"/>
    </row>
    <row r="372" spans="8:8" x14ac:dyDescent="0.25">
      <c r="H372" s="26"/>
    </row>
    <row r="373" spans="8:8" x14ac:dyDescent="0.25">
      <c r="H373" s="26"/>
    </row>
    <row r="374" spans="8:8" x14ac:dyDescent="0.25">
      <c r="H374" s="26"/>
    </row>
    <row r="375" spans="8:8" x14ac:dyDescent="0.25">
      <c r="H375" s="26"/>
    </row>
    <row r="376" spans="8:8" x14ac:dyDescent="0.25">
      <c r="H376" s="26"/>
    </row>
    <row r="377" spans="8:8" x14ac:dyDescent="0.25">
      <c r="H377" s="26"/>
    </row>
    <row r="378" spans="8:8" x14ac:dyDescent="0.25">
      <c r="H378" s="26"/>
    </row>
    <row r="379" spans="8:8" x14ac:dyDescent="0.25">
      <c r="H379" s="26"/>
    </row>
    <row r="380" spans="8:8" x14ac:dyDescent="0.25">
      <c r="H380" s="26"/>
    </row>
    <row r="381" spans="8:8" x14ac:dyDescent="0.25">
      <c r="H381" s="26"/>
    </row>
    <row r="382" spans="8:8" x14ac:dyDescent="0.25">
      <c r="H382" s="26"/>
    </row>
    <row r="383" spans="8:8" x14ac:dyDescent="0.25">
      <c r="H383" s="26"/>
    </row>
    <row r="384" spans="8:8" x14ac:dyDescent="0.25">
      <c r="H384" s="26"/>
    </row>
    <row r="385" spans="8:8" x14ac:dyDescent="0.25">
      <c r="H385" s="26"/>
    </row>
    <row r="386" spans="8:8" x14ac:dyDescent="0.25">
      <c r="H386" s="26"/>
    </row>
    <row r="387" spans="8:8" x14ac:dyDescent="0.25">
      <c r="H387" s="26"/>
    </row>
    <row r="388" spans="8:8" x14ac:dyDescent="0.25">
      <c r="H388" s="26"/>
    </row>
    <row r="389" spans="8:8" x14ac:dyDescent="0.25">
      <c r="H389" s="26"/>
    </row>
    <row r="390" spans="8:8" x14ac:dyDescent="0.25">
      <c r="H390" s="26"/>
    </row>
    <row r="391" spans="8:8" x14ac:dyDescent="0.25">
      <c r="H391" s="26"/>
    </row>
    <row r="392" spans="8:8" x14ac:dyDescent="0.25">
      <c r="H392" s="26"/>
    </row>
    <row r="393" spans="8:8" x14ac:dyDescent="0.25">
      <c r="H393" s="26"/>
    </row>
    <row r="394" spans="8:8" x14ac:dyDescent="0.25">
      <c r="H394" s="26"/>
    </row>
    <row r="395" spans="8:8" x14ac:dyDescent="0.25">
      <c r="H395" s="26"/>
    </row>
    <row r="396" spans="8:8" x14ac:dyDescent="0.25">
      <c r="H396" s="26"/>
    </row>
    <row r="397" spans="8:8" x14ac:dyDescent="0.25">
      <c r="H397" s="26"/>
    </row>
    <row r="398" spans="8:8" x14ac:dyDescent="0.25">
      <c r="H398" s="26"/>
    </row>
    <row r="399" spans="8:8" x14ac:dyDescent="0.25">
      <c r="H399" s="26"/>
    </row>
    <row r="400" spans="8:8" x14ac:dyDescent="0.25">
      <c r="H400" s="26"/>
    </row>
    <row r="401" spans="8:8" x14ac:dyDescent="0.25">
      <c r="H401" s="26"/>
    </row>
    <row r="402" spans="8:8" x14ac:dyDescent="0.25">
      <c r="H402" s="26"/>
    </row>
    <row r="403" spans="8:8" x14ac:dyDescent="0.25">
      <c r="H403" s="26"/>
    </row>
    <row r="404" spans="8:8" x14ac:dyDescent="0.25">
      <c r="H404" s="26"/>
    </row>
    <row r="405" spans="8:8" x14ac:dyDescent="0.25">
      <c r="H405" s="26"/>
    </row>
    <row r="406" spans="8:8" x14ac:dyDescent="0.25">
      <c r="H406" s="26"/>
    </row>
    <row r="407" spans="8:8" x14ac:dyDescent="0.25">
      <c r="H407" s="26"/>
    </row>
    <row r="408" spans="8:8" x14ac:dyDescent="0.25">
      <c r="H408" s="26"/>
    </row>
    <row r="409" spans="8:8" x14ac:dyDescent="0.25">
      <c r="H409" s="26"/>
    </row>
    <row r="410" spans="8:8" x14ac:dyDescent="0.25">
      <c r="H410" s="26"/>
    </row>
    <row r="411" spans="8:8" x14ac:dyDescent="0.25">
      <c r="H411" s="26"/>
    </row>
    <row r="412" spans="8:8" x14ac:dyDescent="0.25">
      <c r="H412" s="26"/>
    </row>
    <row r="413" spans="8:8" x14ac:dyDescent="0.25">
      <c r="H413" s="26"/>
    </row>
    <row r="414" spans="8:8" x14ac:dyDescent="0.25">
      <c r="H414" s="26"/>
    </row>
    <row r="415" spans="8:8" x14ac:dyDescent="0.25">
      <c r="H415" s="26"/>
    </row>
    <row r="416" spans="8:8" x14ac:dyDescent="0.25">
      <c r="H416" s="26"/>
    </row>
    <row r="417" spans="8:8" x14ac:dyDescent="0.25">
      <c r="H417" s="26"/>
    </row>
    <row r="418" spans="8:8" x14ac:dyDescent="0.25">
      <c r="H418" s="26"/>
    </row>
    <row r="419" spans="8:8" x14ac:dyDescent="0.25">
      <c r="H419" s="26"/>
    </row>
    <row r="420" spans="8:8" x14ac:dyDescent="0.25">
      <c r="H420" s="26"/>
    </row>
    <row r="421" spans="8:8" x14ac:dyDescent="0.25">
      <c r="H421" s="26"/>
    </row>
    <row r="422" spans="8:8" x14ac:dyDescent="0.25">
      <c r="H422" s="26"/>
    </row>
    <row r="423" spans="8:8" x14ac:dyDescent="0.25">
      <c r="H423" s="26"/>
    </row>
    <row r="424" spans="8:8" x14ac:dyDescent="0.25">
      <c r="H424" s="26"/>
    </row>
    <row r="425" spans="8:8" x14ac:dyDescent="0.25">
      <c r="H425" s="26"/>
    </row>
    <row r="426" spans="8:8" x14ac:dyDescent="0.25">
      <c r="H426" s="26"/>
    </row>
    <row r="427" spans="8:8" x14ac:dyDescent="0.25">
      <c r="H427" s="26"/>
    </row>
    <row r="428" spans="8:8" x14ac:dyDescent="0.25">
      <c r="H428" s="26"/>
    </row>
    <row r="429" spans="8:8" x14ac:dyDescent="0.25">
      <c r="H429" s="26"/>
    </row>
    <row r="430" spans="8:8" x14ac:dyDescent="0.25">
      <c r="H430" s="26"/>
    </row>
    <row r="431" spans="8:8" x14ac:dyDescent="0.25">
      <c r="H431" s="26"/>
    </row>
    <row r="432" spans="8:8" x14ac:dyDescent="0.25">
      <c r="H432" s="26"/>
    </row>
    <row r="433" spans="8:8" x14ac:dyDescent="0.25">
      <c r="H433" s="26"/>
    </row>
    <row r="434" spans="8:8" x14ac:dyDescent="0.25">
      <c r="H434" s="26"/>
    </row>
    <row r="435" spans="8:8" x14ac:dyDescent="0.25">
      <c r="H435" s="26"/>
    </row>
    <row r="436" spans="8:8" x14ac:dyDescent="0.25">
      <c r="H436" s="26"/>
    </row>
    <row r="437" spans="8:8" x14ac:dyDescent="0.25">
      <c r="H437" s="26"/>
    </row>
    <row r="438" spans="8:8" x14ac:dyDescent="0.25">
      <c r="H438" s="26"/>
    </row>
    <row r="439" spans="8:8" x14ac:dyDescent="0.25">
      <c r="H439" s="26"/>
    </row>
    <row r="440" spans="8:8" x14ac:dyDescent="0.25">
      <c r="H440" s="26"/>
    </row>
    <row r="441" spans="8:8" x14ac:dyDescent="0.25">
      <c r="H441" s="26"/>
    </row>
    <row r="442" spans="8:8" x14ac:dyDescent="0.25">
      <c r="H442" s="26"/>
    </row>
    <row r="443" spans="8:8" x14ac:dyDescent="0.25">
      <c r="H443" s="26"/>
    </row>
    <row r="444" spans="8:8" x14ac:dyDescent="0.25">
      <c r="H444" s="26"/>
    </row>
    <row r="445" spans="8:8" x14ac:dyDescent="0.25">
      <c r="H445" s="26"/>
    </row>
    <row r="446" spans="8:8" x14ac:dyDescent="0.25">
      <c r="H446" s="26"/>
    </row>
    <row r="447" spans="8:8" x14ac:dyDescent="0.25">
      <c r="H447" s="26"/>
    </row>
    <row r="448" spans="8:8" x14ac:dyDescent="0.25">
      <c r="H448" s="26"/>
    </row>
    <row r="449" spans="8:8" x14ac:dyDescent="0.25">
      <c r="H449" s="26"/>
    </row>
    <row r="450" spans="8:8" x14ac:dyDescent="0.25">
      <c r="H450" s="26"/>
    </row>
    <row r="451" spans="8:8" x14ac:dyDescent="0.25">
      <c r="H451" s="26"/>
    </row>
    <row r="452" spans="8:8" x14ac:dyDescent="0.25">
      <c r="H452" s="26"/>
    </row>
    <row r="453" spans="8:8" x14ac:dyDescent="0.25">
      <c r="H453" s="26"/>
    </row>
    <row r="454" spans="8:8" x14ac:dyDescent="0.25">
      <c r="H454" s="26"/>
    </row>
    <row r="455" spans="8:8" x14ac:dyDescent="0.25">
      <c r="H455" s="26"/>
    </row>
    <row r="456" spans="8:8" x14ac:dyDescent="0.25">
      <c r="H456" s="26"/>
    </row>
    <row r="457" spans="8:8" x14ac:dyDescent="0.25">
      <c r="H457" s="26"/>
    </row>
    <row r="458" spans="8:8" x14ac:dyDescent="0.25">
      <c r="H458" s="26"/>
    </row>
    <row r="459" spans="8:8" x14ac:dyDescent="0.25">
      <c r="H459" s="26"/>
    </row>
    <row r="460" spans="8:8" x14ac:dyDescent="0.25">
      <c r="H460" s="26"/>
    </row>
    <row r="461" spans="8:8" x14ac:dyDescent="0.25">
      <c r="H461" s="26"/>
    </row>
    <row r="462" spans="8:8" x14ac:dyDescent="0.25">
      <c r="H462" s="26"/>
    </row>
    <row r="463" spans="8:8" x14ac:dyDescent="0.25">
      <c r="H463" s="26"/>
    </row>
    <row r="464" spans="8:8" x14ac:dyDescent="0.25">
      <c r="H464" s="26"/>
    </row>
    <row r="465" spans="8:8" x14ac:dyDescent="0.25">
      <c r="H465" s="26"/>
    </row>
    <row r="466" spans="8:8" x14ac:dyDescent="0.25">
      <c r="H466" s="26"/>
    </row>
    <row r="467" spans="8:8" x14ac:dyDescent="0.25">
      <c r="H467" s="26"/>
    </row>
    <row r="468" spans="8:8" x14ac:dyDescent="0.25">
      <c r="H468" s="26"/>
    </row>
    <row r="469" spans="8:8" x14ac:dyDescent="0.25">
      <c r="H469" s="26"/>
    </row>
    <row r="470" spans="8:8" x14ac:dyDescent="0.25">
      <c r="H470" s="26"/>
    </row>
    <row r="471" spans="8:8" x14ac:dyDescent="0.25">
      <c r="H471" s="26"/>
    </row>
    <row r="472" spans="8:8" x14ac:dyDescent="0.25">
      <c r="H472" s="26"/>
    </row>
    <row r="473" spans="8:8" x14ac:dyDescent="0.25">
      <c r="H473" s="26"/>
    </row>
    <row r="474" spans="8:8" x14ac:dyDescent="0.25">
      <c r="H474" s="26"/>
    </row>
    <row r="475" spans="8:8" x14ac:dyDescent="0.25">
      <c r="H475" s="26"/>
    </row>
    <row r="476" spans="8:8" x14ac:dyDescent="0.25">
      <c r="H476" s="26"/>
    </row>
    <row r="477" spans="8:8" x14ac:dyDescent="0.25">
      <c r="H477" s="26"/>
    </row>
    <row r="478" spans="8:8" x14ac:dyDescent="0.25">
      <c r="H478" s="26"/>
    </row>
    <row r="479" spans="8:8" x14ac:dyDescent="0.25">
      <c r="H479" s="26"/>
    </row>
    <row r="480" spans="8:8" x14ac:dyDescent="0.25">
      <c r="H480" s="26"/>
    </row>
    <row r="481" spans="8:8" x14ac:dyDescent="0.25">
      <c r="H481" s="26"/>
    </row>
    <row r="482" spans="8:8" x14ac:dyDescent="0.25">
      <c r="H482" s="26"/>
    </row>
    <row r="483" spans="8:8" x14ac:dyDescent="0.25">
      <c r="H483" s="26"/>
    </row>
    <row r="484" spans="8:8" x14ac:dyDescent="0.25">
      <c r="H484" s="26"/>
    </row>
    <row r="485" spans="8:8" x14ac:dyDescent="0.25">
      <c r="H485" s="26"/>
    </row>
    <row r="486" spans="8:8" x14ac:dyDescent="0.25">
      <c r="H486" s="26"/>
    </row>
    <row r="487" spans="8:8" x14ac:dyDescent="0.25">
      <c r="H487" s="26"/>
    </row>
    <row r="488" spans="8:8" x14ac:dyDescent="0.25">
      <c r="H488" s="26"/>
    </row>
    <row r="489" spans="8:8" x14ac:dyDescent="0.25">
      <c r="H489" s="26"/>
    </row>
    <row r="490" spans="8:8" x14ac:dyDescent="0.25">
      <c r="H490" s="26"/>
    </row>
    <row r="491" spans="8:8" x14ac:dyDescent="0.25">
      <c r="H491" s="26"/>
    </row>
    <row r="492" spans="8:8" x14ac:dyDescent="0.25">
      <c r="H492" s="26"/>
    </row>
    <row r="493" spans="8:8" x14ac:dyDescent="0.25">
      <c r="H493" s="26"/>
    </row>
    <row r="494" spans="8:8" x14ac:dyDescent="0.25">
      <c r="H494" s="26"/>
    </row>
    <row r="495" spans="8:8" x14ac:dyDescent="0.25">
      <c r="H495" s="26"/>
    </row>
    <row r="496" spans="8:8" x14ac:dyDescent="0.25">
      <c r="H496" s="26"/>
    </row>
    <row r="497" spans="8:8" x14ac:dyDescent="0.25">
      <c r="H497" s="26"/>
    </row>
    <row r="498" spans="8:8" x14ac:dyDescent="0.25">
      <c r="H498" s="26"/>
    </row>
    <row r="499" spans="8:8" x14ac:dyDescent="0.25">
      <c r="H499" s="26"/>
    </row>
    <row r="500" spans="8:8" x14ac:dyDescent="0.25">
      <c r="H500" s="26"/>
    </row>
    <row r="501" spans="8:8" x14ac:dyDescent="0.25">
      <c r="H501" s="26"/>
    </row>
    <row r="502" spans="8:8" x14ac:dyDescent="0.25">
      <c r="H502" s="26"/>
    </row>
    <row r="503" spans="8:8" x14ac:dyDescent="0.25">
      <c r="H503" s="26"/>
    </row>
    <row r="504" spans="8:8" x14ac:dyDescent="0.25">
      <c r="H504" s="26"/>
    </row>
    <row r="505" spans="8:8" x14ac:dyDescent="0.25">
      <c r="H505" s="26"/>
    </row>
    <row r="506" spans="8:8" x14ac:dyDescent="0.25">
      <c r="H506" s="26"/>
    </row>
    <row r="507" spans="8:8" x14ac:dyDescent="0.25">
      <c r="H507" s="26"/>
    </row>
    <row r="508" spans="8:8" x14ac:dyDescent="0.25">
      <c r="H508" s="26"/>
    </row>
    <row r="509" spans="8:8" x14ac:dyDescent="0.25">
      <c r="H509" s="26"/>
    </row>
    <row r="510" spans="8:8" x14ac:dyDescent="0.25">
      <c r="H510" s="26"/>
    </row>
    <row r="511" spans="8:8" x14ac:dyDescent="0.25">
      <c r="H511" s="26"/>
    </row>
    <row r="512" spans="8:8" x14ac:dyDescent="0.25">
      <c r="H512" s="26"/>
    </row>
    <row r="513" spans="8:8" x14ac:dyDescent="0.25">
      <c r="H513" s="26"/>
    </row>
    <row r="514" spans="8:8" x14ac:dyDescent="0.25">
      <c r="H514" s="26"/>
    </row>
    <row r="515" spans="8:8" x14ac:dyDescent="0.25">
      <c r="H515" s="26"/>
    </row>
    <row r="516" spans="8:8" x14ac:dyDescent="0.25">
      <c r="H516" s="26"/>
    </row>
    <row r="517" spans="8:8" x14ac:dyDescent="0.25">
      <c r="H517" s="26"/>
    </row>
    <row r="518" spans="8:8" x14ac:dyDescent="0.25">
      <c r="H518" s="26"/>
    </row>
    <row r="519" spans="8:8" x14ac:dyDescent="0.25">
      <c r="H519" s="26"/>
    </row>
    <row r="520" spans="8:8" x14ac:dyDescent="0.25">
      <c r="H520" s="26"/>
    </row>
    <row r="521" spans="8:8" x14ac:dyDescent="0.25">
      <c r="H521" s="26"/>
    </row>
    <row r="522" spans="8:8" x14ac:dyDescent="0.25">
      <c r="H522" s="26"/>
    </row>
    <row r="523" spans="8:8" x14ac:dyDescent="0.25">
      <c r="H523" s="26"/>
    </row>
    <row r="524" spans="8:8" x14ac:dyDescent="0.25">
      <c r="H524" s="26"/>
    </row>
    <row r="525" spans="8:8" x14ac:dyDescent="0.25">
      <c r="H525" s="26"/>
    </row>
    <row r="526" spans="8:8" x14ac:dyDescent="0.25">
      <c r="H526" s="26"/>
    </row>
    <row r="527" spans="8:8" x14ac:dyDescent="0.25">
      <c r="H527" s="26"/>
    </row>
    <row r="528" spans="8:8" x14ac:dyDescent="0.25">
      <c r="H528" s="26"/>
    </row>
    <row r="529" spans="8:8" x14ac:dyDescent="0.25">
      <c r="H529" s="26"/>
    </row>
    <row r="530" spans="8:8" x14ac:dyDescent="0.25">
      <c r="H530" s="26"/>
    </row>
    <row r="531" spans="8:8" x14ac:dyDescent="0.25">
      <c r="H531" s="26"/>
    </row>
    <row r="532" spans="8:8" x14ac:dyDescent="0.25">
      <c r="H532" s="26"/>
    </row>
    <row r="533" spans="8:8" x14ac:dyDescent="0.25">
      <c r="H533" s="26"/>
    </row>
    <row r="534" spans="8:8" x14ac:dyDescent="0.25">
      <c r="H534" s="26"/>
    </row>
    <row r="535" spans="8:8" x14ac:dyDescent="0.25">
      <c r="H535" s="26"/>
    </row>
    <row r="536" spans="8:8" x14ac:dyDescent="0.25">
      <c r="H536" s="26"/>
    </row>
    <row r="537" spans="8:8" x14ac:dyDescent="0.25">
      <c r="H537" s="26"/>
    </row>
    <row r="538" spans="8:8" x14ac:dyDescent="0.25">
      <c r="H538" s="26"/>
    </row>
    <row r="539" spans="8:8" x14ac:dyDescent="0.25">
      <c r="H539" s="26"/>
    </row>
    <row r="540" spans="8:8" x14ac:dyDescent="0.25">
      <c r="H540" s="26"/>
    </row>
    <row r="541" spans="8:8" x14ac:dyDescent="0.25">
      <c r="H541" s="26"/>
    </row>
    <row r="542" spans="8:8" x14ac:dyDescent="0.25">
      <c r="H542" s="26"/>
    </row>
    <row r="543" spans="8:8" x14ac:dyDescent="0.25">
      <c r="H543" s="26"/>
    </row>
    <row r="544" spans="8:8" x14ac:dyDescent="0.25">
      <c r="H544" s="26"/>
    </row>
    <row r="545" spans="8:8" x14ac:dyDescent="0.25">
      <c r="H545" s="26"/>
    </row>
    <row r="546" spans="8:8" x14ac:dyDescent="0.25">
      <c r="H546" s="26"/>
    </row>
    <row r="547" spans="8:8" x14ac:dyDescent="0.25">
      <c r="H547" s="26"/>
    </row>
    <row r="548" spans="8:8" x14ac:dyDescent="0.25">
      <c r="H548" s="26"/>
    </row>
    <row r="549" spans="8:8" x14ac:dyDescent="0.25">
      <c r="H549" s="26"/>
    </row>
    <row r="550" spans="8:8" x14ac:dyDescent="0.25">
      <c r="H550" s="26"/>
    </row>
    <row r="551" spans="8:8" x14ac:dyDescent="0.25">
      <c r="H551" s="26"/>
    </row>
    <row r="552" spans="8:8" x14ac:dyDescent="0.25">
      <c r="H552" s="26"/>
    </row>
    <row r="553" spans="8:8" x14ac:dyDescent="0.25">
      <c r="H553" s="26"/>
    </row>
    <row r="554" spans="8:8" x14ac:dyDescent="0.25">
      <c r="H554" s="26"/>
    </row>
    <row r="555" spans="8:8" x14ac:dyDescent="0.25">
      <c r="H555" s="26"/>
    </row>
    <row r="556" spans="8:8" x14ac:dyDescent="0.25">
      <c r="H556" s="26"/>
    </row>
    <row r="557" spans="8:8" x14ac:dyDescent="0.25">
      <c r="H557" s="26"/>
    </row>
    <row r="558" spans="8:8" x14ac:dyDescent="0.25">
      <c r="H558" s="26"/>
    </row>
    <row r="559" spans="8:8" x14ac:dyDescent="0.25">
      <c r="H559" s="26"/>
    </row>
    <row r="560" spans="8:8" x14ac:dyDescent="0.25">
      <c r="H560" s="26"/>
    </row>
    <row r="561" spans="8:8" x14ac:dyDescent="0.25">
      <c r="H561" s="26"/>
    </row>
    <row r="562" spans="8:8" x14ac:dyDescent="0.25">
      <c r="H562" s="26"/>
    </row>
    <row r="563" spans="8:8" x14ac:dyDescent="0.25">
      <c r="H563" s="26"/>
    </row>
    <row r="564" spans="8:8" x14ac:dyDescent="0.25">
      <c r="H564" s="26"/>
    </row>
    <row r="565" spans="8:8" x14ac:dyDescent="0.25">
      <c r="H565" s="26"/>
    </row>
    <row r="566" spans="8:8" x14ac:dyDescent="0.25">
      <c r="H566" s="26"/>
    </row>
    <row r="567" spans="8:8" x14ac:dyDescent="0.25">
      <c r="H567" s="26"/>
    </row>
    <row r="568" spans="8:8" x14ac:dyDescent="0.25">
      <c r="H568" s="26"/>
    </row>
    <row r="569" spans="8:8" x14ac:dyDescent="0.25">
      <c r="H569" s="26"/>
    </row>
    <row r="570" spans="8:8" x14ac:dyDescent="0.25">
      <c r="H570" s="26"/>
    </row>
    <row r="571" spans="8:8" x14ac:dyDescent="0.25">
      <c r="H571" s="26"/>
    </row>
    <row r="572" spans="8:8" x14ac:dyDescent="0.25">
      <c r="H572" s="26"/>
    </row>
    <row r="573" spans="8:8" x14ac:dyDescent="0.25">
      <c r="H573" s="26"/>
    </row>
    <row r="574" spans="8:8" x14ac:dyDescent="0.25">
      <c r="H574" s="26"/>
    </row>
    <row r="575" spans="8:8" x14ac:dyDescent="0.25">
      <c r="H575" s="26"/>
    </row>
    <row r="576" spans="8:8" x14ac:dyDescent="0.25">
      <c r="H576" s="26"/>
    </row>
    <row r="577" spans="8:8" x14ac:dyDescent="0.25">
      <c r="H577" s="26"/>
    </row>
    <row r="578" spans="8:8" x14ac:dyDescent="0.25">
      <c r="H578" s="26"/>
    </row>
    <row r="579" spans="8:8" x14ac:dyDescent="0.25">
      <c r="H579" s="26"/>
    </row>
    <row r="580" spans="8:8" x14ac:dyDescent="0.25">
      <c r="H580" s="26"/>
    </row>
    <row r="581" spans="8:8" x14ac:dyDescent="0.25">
      <c r="H581" s="26"/>
    </row>
    <row r="582" spans="8:8" x14ac:dyDescent="0.25">
      <c r="H582" s="26"/>
    </row>
    <row r="583" spans="8:8" x14ac:dyDescent="0.25">
      <c r="H583" s="26"/>
    </row>
    <row r="584" spans="8:8" x14ac:dyDescent="0.25">
      <c r="H584" s="26"/>
    </row>
    <row r="585" spans="8:8" x14ac:dyDescent="0.25">
      <c r="H585" s="26"/>
    </row>
    <row r="586" spans="8:8" x14ac:dyDescent="0.25">
      <c r="H586" s="26"/>
    </row>
    <row r="587" spans="8:8" x14ac:dyDescent="0.25">
      <c r="H587" s="26"/>
    </row>
    <row r="588" spans="8:8" x14ac:dyDescent="0.25">
      <c r="H588" s="26"/>
    </row>
    <row r="589" spans="8:8" x14ac:dyDescent="0.25">
      <c r="H589" s="26"/>
    </row>
    <row r="590" spans="8:8" x14ac:dyDescent="0.25">
      <c r="H590" s="26"/>
    </row>
    <row r="591" spans="8:8" x14ac:dyDescent="0.25">
      <c r="H591" s="26"/>
    </row>
    <row r="592" spans="8:8" x14ac:dyDescent="0.25">
      <c r="H592" s="26"/>
    </row>
    <row r="593" spans="8:8" x14ac:dyDescent="0.25">
      <c r="H593" s="26"/>
    </row>
    <row r="594" spans="8:8" x14ac:dyDescent="0.25">
      <c r="H594" s="26"/>
    </row>
    <row r="595" spans="8:8" x14ac:dyDescent="0.25">
      <c r="H595" s="26"/>
    </row>
    <row r="596" spans="8:8" x14ac:dyDescent="0.25">
      <c r="H596" s="26"/>
    </row>
    <row r="597" spans="8:8" x14ac:dyDescent="0.25">
      <c r="H597" s="26"/>
    </row>
    <row r="598" spans="8:8" x14ac:dyDescent="0.25">
      <c r="H598" s="26"/>
    </row>
    <row r="599" spans="8:8" x14ac:dyDescent="0.25">
      <c r="H599" s="26"/>
    </row>
    <row r="600" spans="8:8" x14ac:dyDescent="0.25">
      <c r="H600" s="26"/>
    </row>
    <row r="601" spans="8:8" x14ac:dyDescent="0.25">
      <c r="H601" s="26"/>
    </row>
    <row r="602" spans="8:8" x14ac:dyDescent="0.25">
      <c r="H602" s="26"/>
    </row>
    <row r="603" spans="8:8" x14ac:dyDescent="0.25">
      <c r="H603" s="26"/>
    </row>
    <row r="604" spans="8:8" x14ac:dyDescent="0.25">
      <c r="H604" s="26"/>
    </row>
    <row r="605" spans="8:8" x14ac:dyDescent="0.25">
      <c r="H605" s="26"/>
    </row>
    <row r="606" spans="8:8" x14ac:dyDescent="0.25">
      <c r="H606" s="26"/>
    </row>
    <row r="607" spans="8:8" x14ac:dyDescent="0.25">
      <c r="H607" s="26"/>
    </row>
    <row r="608" spans="8:8" x14ac:dyDescent="0.25">
      <c r="H608" s="26"/>
    </row>
    <row r="609" spans="8:8" x14ac:dyDescent="0.25">
      <c r="H609" s="26"/>
    </row>
    <row r="610" spans="8:8" x14ac:dyDescent="0.25">
      <c r="H610" s="26"/>
    </row>
    <row r="611" spans="8:8" x14ac:dyDescent="0.25">
      <c r="H611" s="26"/>
    </row>
    <row r="612" spans="8:8" x14ac:dyDescent="0.25">
      <c r="H612" s="26"/>
    </row>
    <row r="613" spans="8:8" x14ac:dyDescent="0.25">
      <c r="H613" s="26"/>
    </row>
    <row r="614" spans="8:8" x14ac:dyDescent="0.25">
      <c r="H614" s="26"/>
    </row>
    <row r="615" spans="8:8" x14ac:dyDescent="0.25">
      <c r="H615" s="26"/>
    </row>
    <row r="616" spans="8:8" x14ac:dyDescent="0.25">
      <c r="H616" s="26"/>
    </row>
    <row r="617" spans="8:8" x14ac:dyDescent="0.25">
      <c r="H617" s="26"/>
    </row>
    <row r="618" spans="8:8" x14ac:dyDescent="0.25">
      <c r="H618" s="26"/>
    </row>
    <row r="619" spans="8:8" x14ac:dyDescent="0.25">
      <c r="H619" s="26"/>
    </row>
    <row r="620" spans="8:8" x14ac:dyDescent="0.25">
      <c r="H620" s="26"/>
    </row>
    <row r="621" spans="8:8" x14ac:dyDescent="0.25">
      <c r="H621" s="26"/>
    </row>
    <row r="622" spans="8:8" x14ac:dyDescent="0.25">
      <c r="H622" s="26"/>
    </row>
    <row r="623" spans="8:8" x14ac:dyDescent="0.25">
      <c r="H623" s="26"/>
    </row>
    <row r="624" spans="8:8" x14ac:dyDescent="0.25">
      <c r="H624" s="26"/>
    </row>
    <row r="625" spans="8:8" x14ac:dyDescent="0.25">
      <c r="H625" s="26"/>
    </row>
    <row r="626" spans="8:8" x14ac:dyDescent="0.25">
      <c r="H626" s="26"/>
    </row>
    <row r="627" spans="8:8" x14ac:dyDescent="0.25">
      <c r="H627" s="26"/>
    </row>
    <row r="628" spans="8:8" x14ac:dyDescent="0.25">
      <c r="H628" s="26"/>
    </row>
    <row r="629" spans="8:8" x14ac:dyDescent="0.25">
      <c r="H629" s="26"/>
    </row>
    <row r="630" spans="8:8" x14ac:dyDescent="0.25">
      <c r="H630" s="26"/>
    </row>
    <row r="631" spans="8:8" x14ac:dyDescent="0.25">
      <c r="H631" s="26"/>
    </row>
    <row r="632" spans="8:8" x14ac:dyDescent="0.25">
      <c r="H632" s="26"/>
    </row>
    <row r="633" spans="8:8" x14ac:dyDescent="0.25">
      <c r="H633" s="26"/>
    </row>
    <row r="634" spans="8:8" x14ac:dyDescent="0.25">
      <c r="H634" s="26"/>
    </row>
    <row r="635" spans="8:8" x14ac:dyDescent="0.25">
      <c r="H635" s="26"/>
    </row>
    <row r="636" spans="8:8" x14ac:dyDescent="0.25">
      <c r="H636" s="26"/>
    </row>
    <row r="637" spans="8:8" x14ac:dyDescent="0.25">
      <c r="H637" s="26"/>
    </row>
    <row r="638" spans="8:8" x14ac:dyDescent="0.25">
      <c r="H638" s="26"/>
    </row>
    <row r="639" spans="8:8" x14ac:dyDescent="0.25">
      <c r="H639" s="26"/>
    </row>
    <row r="640" spans="8:8" x14ac:dyDescent="0.25">
      <c r="H640" s="26"/>
    </row>
    <row r="641" spans="8:8" x14ac:dyDescent="0.25">
      <c r="H641" s="26"/>
    </row>
    <row r="642" spans="8:8" x14ac:dyDescent="0.25">
      <c r="H642" s="26"/>
    </row>
    <row r="643" spans="8:8" x14ac:dyDescent="0.25">
      <c r="H643" s="26"/>
    </row>
    <row r="644" spans="8:8" x14ac:dyDescent="0.25">
      <c r="H644" s="26"/>
    </row>
    <row r="645" spans="8:8" x14ac:dyDescent="0.25">
      <c r="H645" s="26"/>
    </row>
    <row r="646" spans="8:8" x14ac:dyDescent="0.25">
      <c r="H646" s="26"/>
    </row>
    <row r="647" spans="8:8" x14ac:dyDescent="0.25">
      <c r="H647" s="26"/>
    </row>
    <row r="648" spans="8:8" x14ac:dyDescent="0.25">
      <c r="H648" s="26"/>
    </row>
    <row r="649" spans="8:8" x14ac:dyDescent="0.25">
      <c r="H649" s="26"/>
    </row>
    <row r="650" spans="8:8" x14ac:dyDescent="0.25">
      <c r="H650" s="26"/>
    </row>
    <row r="651" spans="8:8" x14ac:dyDescent="0.25">
      <c r="H651" s="26"/>
    </row>
    <row r="652" spans="8:8" x14ac:dyDescent="0.25">
      <c r="H652" s="26"/>
    </row>
    <row r="653" spans="8:8" x14ac:dyDescent="0.25">
      <c r="H653" s="26"/>
    </row>
    <row r="654" spans="8:8" x14ac:dyDescent="0.25">
      <c r="H654" s="26"/>
    </row>
    <row r="655" spans="8:8" x14ac:dyDescent="0.25">
      <c r="H655" s="26"/>
    </row>
    <row r="656" spans="8:8" x14ac:dyDescent="0.25">
      <c r="H656" s="26"/>
    </row>
    <row r="657" spans="8:8" x14ac:dyDescent="0.25">
      <c r="H657" s="26"/>
    </row>
    <row r="658" spans="8:8" x14ac:dyDescent="0.25">
      <c r="H658" s="26"/>
    </row>
    <row r="659" spans="8:8" x14ac:dyDescent="0.25">
      <c r="H659" s="26"/>
    </row>
    <row r="660" spans="8:8" x14ac:dyDescent="0.25">
      <c r="H660" s="26"/>
    </row>
    <row r="661" spans="8:8" x14ac:dyDescent="0.25">
      <c r="H661" s="26"/>
    </row>
    <row r="662" spans="8:8" x14ac:dyDescent="0.25">
      <c r="H662" s="26"/>
    </row>
    <row r="663" spans="8:8" x14ac:dyDescent="0.25">
      <c r="H663" s="26"/>
    </row>
    <row r="664" spans="8:8" x14ac:dyDescent="0.25">
      <c r="H664" s="26"/>
    </row>
    <row r="665" spans="8:8" x14ac:dyDescent="0.25">
      <c r="H665" s="26"/>
    </row>
    <row r="666" spans="8:8" x14ac:dyDescent="0.25">
      <c r="H666" s="26"/>
    </row>
    <row r="667" spans="8:8" x14ac:dyDescent="0.25">
      <c r="H667" s="26"/>
    </row>
    <row r="668" spans="8:8" x14ac:dyDescent="0.25">
      <c r="H668" s="26"/>
    </row>
    <row r="669" spans="8:8" x14ac:dyDescent="0.25">
      <c r="H669" s="26"/>
    </row>
    <row r="670" spans="8:8" x14ac:dyDescent="0.25">
      <c r="H670" s="26"/>
    </row>
    <row r="671" spans="8:8" x14ac:dyDescent="0.25">
      <c r="H671" s="26"/>
    </row>
    <row r="672" spans="8:8" x14ac:dyDescent="0.25">
      <c r="H672" s="26"/>
    </row>
    <row r="673" spans="8:8" x14ac:dyDescent="0.25">
      <c r="H673" s="26"/>
    </row>
    <row r="674" spans="8:8" x14ac:dyDescent="0.25">
      <c r="H674" s="26"/>
    </row>
    <row r="675" spans="8:8" x14ac:dyDescent="0.25">
      <c r="H675" s="26"/>
    </row>
    <row r="676" spans="8:8" x14ac:dyDescent="0.25">
      <c r="H676" s="26"/>
    </row>
    <row r="677" spans="8:8" x14ac:dyDescent="0.25">
      <c r="H677" s="26"/>
    </row>
    <row r="678" spans="8:8" x14ac:dyDescent="0.25">
      <c r="H678" s="26"/>
    </row>
    <row r="679" spans="8:8" x14ac:dyDescent="0.25">
      <c r="H679" s="26"/>
    </row>
    <row r="680" spans="8:8" x14ac:dyDescent="0.25">
      <c r="H680" s="26"/>
    </row>
    <row r="681" spans="8:8" x14ac:dyDescent="0.25">
      <c r="H681" s="26"/>
    </row>
    <row r="682" spans="8:8" x14ac:dyDescent="0.25">
      <c r="H682" s="26"/>
    </row>
    <row r="683" spans="8:8" x14ac:dyDescent="0.25">
      <c r="H683" s="26"/>
    </row>
    <row r="684" spans="8:8" x14ac:dyDescent="0.25">
      <c r="H684" s="26"/>
    </row>
    <row r="685" spans="8:8" x14ac:dyDescent="0.25">
      <c r="H685" s="26"/>
    </row>
    <row r="686" spans="8:8" x14ac:dyDescent="0.25">
      <c r="H686" s="26"/>
    </row>
    <row r="687" spans="8:8" x14ac:dyDescent="0.25">
      <c r="H687" s="26"/>
    </row>
    <row r="688" spans="8:8" x14ac:dyDescent="0.25">
      <c r="H688" s="26"/>
    </row>
    <row r="689" spans="8:8" x14ac:dyDescent="0.25">
      <c r="H689" s="26"/>
    </row>
    <row r="690" spans="8:8" x14ac:dyDescent="0.25">
      <c r="H690" s="26"/>
    </row>
    <row r="691" spans="8:8" x14ac:dyDescent="0.25">
      <c r="H691" s="26"/>
    </row>
    <row r="692" spans="8:8" x14ac:dyDescent="0.25">
      <c r="H692" s="26"/>
    </row>
    <row r="693" spans="8:8" x14ac:dyDescent="0.25">
      <c r="H693" s="26"/>
    </row>
    <row r="694" spans="8:8" x14ac:dyDescent="0.25">
      <c r="H694" s="26"/>
    </row>
    <row r="695" spans="8:8" x14ac:dyDescent="0.25">
      <c r="H695" s="26"/>
    </row>
    <row r="696" spans="8:8" x14ac:dyDescent="0.25">
      <c r="H696" s="26"/>
    </row>
    <row r="697" spans="8:8" x14ac:dyDescent="0.25">
      <c r="H697" s="26"/>
    </row>
    <row r="698" spans="8:8" x14ac:dyDescent="0.25">
      <c r="H698" s="26"/>
    </row>
    <row r="699" spans="8:8" x14ac:dyDescent="0.25">
      <c r="H699" s="26"/>
    </row>
    <row r="700" spans="8:8" x14ac:dyDescent="0.25">
      <c r="H700" s="26"/>
    </row>
    <row r="701" spans="8:8" x14ac:dyDescent="0.25">
      <c r="H701" s="26"/>
    </row>
    <row r="702" spans="8:8" x14ac:dyDescent="0.25">
      <c r="H702" s="26"/>
    </row>
    <row r="703" spans="8:8" x14ac:dyDescent="0.25">
      <c r="H703" s="26"/>
    </row>
    <row r="704" spans="8:8" x14ac:dyDescent="0.25">
      <c r="H704" s="26"/>
    </row>
    <row r="705" spans="8:8" x14ac:dyDescent="0.25">
      <c r="H705" s="26"/>
    </row>
    <row r="706" spans="8:8" x14ac:dyDescent="0.25">
      <c r="H706" s="26"/>
    </row>
    <row r="707" spans="8:8" x14ac:dyDescent="0.25">
      <c r="H707" s="26"/>
    </row>
    <row r="708" spans="8:8" x14ac:dyDescent="0.25">
      <c r="H708" s="26"/>
    </row>
    <row r="709" spans="8:8" x14ac:dyDescent="0.25">
      <c r="H709" s="26"/>
    </row>
    <row r="710" spans="8:8" x14ac:dyDescent="0.25">
      <c r="H710" s="26"/>
    </row>
    <row r="711" spans="8:8" x14ac:dyDescent="0.25">
      <c r="H711" s="26"/>
    </row>
    <row r="712" spans="8:8" x14ac:dyDescent="0.25">
      <c r="H712" s="26"/>
    </row>
    <row r="713" spans="8:8" x14ac:dyDescent="0.25">
      <c r="H713" s="26"/>
    </row>
    <row r="714" spans="8:8" x14ac:dyDescent="0.25">
      <c r="H714" s="26"/>
    </row>
    <row r="715" spans="8:8" x14ac:dyDescent="0.25">
      <c r="H715" s="26"/>
    </row>
    <row r="716" spans="8:8" x14ac:dyDescent="0.25">
      <c r="H716" s="26"/>
    </row>
    <row r="717" spans="8:8" x14ac:dyDescent="0.25">
      <c r="H717" s="26"/>
    </row>
    <row r="718" spans="8:8" x14ac:dyDescent="0.25">
      <c r="H718" s="26"/>
    </row>
    <row r="719" spans="8:8" x14ac:dyDescent="0.25">
      <c r="H719" s="26"/>
    </row>
    <row r="720" spans="8:8" x14ac:dyDescent="0.25">
      <c r="H720" s="26"/>
    </row>
    <row r="721" spans="8:8" x14ac:dyDescent="0.25">
      <c r="H721" s="26"/>
    </row>
    <row r="722" spans="8:8" x14ac:dyDescent="0.25">
      <c r="H722" s="26"/>
    </row>
    <row r="723" spans="8:8" x14ac:dyDescent="0.25">
      <c r="H723" s="26"/>
    </row>
    <row r="724" spans="8:8" x14ac:dyDescent="0.25">
      <c r="H724" s="26"/>
    </row>
    <row r="725" spans="8:8" x14ac:dyDescent="0.25">
      <c r="H725" s="26"/>
    </row>
    <row r="726" spans="8:8" x14ac:dyDescent="0.25">
      <c r="H726" s="26"/>
    </row>
    <row r="727" spans="8:8" x14ac:dyDescent="0.25">
      <c r="H727" s="26"/>
    </row>
    <row r="728" spans="8:8" x14ac:dyDescent="0.25">
      <c r="H728" s="26"/>
    </row>
    <row r="729" spans="8:8" x14ac:dyDescent="0.25">
      <c r="H729" s="26"/>
    </row>
    <row r="730" spans="8:8" x14ac:dyDescent="0.25">
      <c r="H730" s="26"/>
    </row>
    <row r="731" spans="8:8" x14ac:dyDescent="0.25">
      <c r="H731" s="26"/>
    </row>
    <row r="732" spans="8:8" x14ac:dyDescent="0.25">
      <c r="H732" s="26"/>
    </row>
    <row r="733" spans="8:8" x14ac:dyDescent="0.25">
      <c r="H733" s="26"/>
    </row>
    <row r="734" spans="8:8" x14ac:dyDescent="0.25">
      <c r="H734" s="26"/>
    </row>
    <row r="735" spans="8:8" x14ac:dyDescent="0.25">
      <c r="H735" s="26"/>
    </row>
    <row r="736" spans="8:8" x14ac:dyDescent="0.25">
      <c r="H736" s="26"/>
    </row>
    <row r="737" spans="8:8" x14ac:dyDescent="0.25">
      <c r="H737" s="26"/>
    </row>
    <row r="738" spans="8:8" x14ac:dyDescent="0.25">
      <c r="H738" s="26"/>
    </row>
    <row r="739" spans="8:8" x14ac:dyDescent="0.25">
      <c r="H739" s="26"/>
    </row>
    <row r="740" spans="8:8" x14ac:dyDescent="0.25">
      <c r="H740" s="26"/>
    </row>
    <row r="741" spans="8:8" x14ac:dyDescent="0.25">
      <c r="H741" s="26"/>
    </row>
    <row r="742" spans="8:8" x14ac:dyDescent="0.25">
      <c r="H742" s="26"/>
    </row>
    <row r="743" spans="8:8" x14ac:dyDescent="0.25">
      <c r="H743" s="26"/>
    </row>
    <row r="744" spans="8:8" x14ac:dyDescent="0.25">
      <c r="H744" s="26"/>
    </row>
    <row r="745" spans="8:8" x14ac:dyDescent="0.25">
      <c r="H745" s="26"/>
    </row>
    <row r="746" spans="8:8" x14ac:dyDescent="0.25">
      <c r="H746" s="26"/>
    </row>
    <row r="747" spans="8:8" x14ac:dyDescent="0.25">
      <c r="H747" s="26"/>
    </row>
    <row r="748" spans="8:8" x14ac:dyDescent="0.25">
      <c r="H748" s="26"/>
    </row>
    <row r="749" spans="8:8" x14ac:dyDescent="0.25">
      <c r="H749" s="26"/>
    </row>
    <row r="750" spans="8:8" x14ac:dyDescent="0.25">
      <c r="H750" s="26"/>
    </row>
    <row r="751" spans="8:8" x14ac:dyDescent="0.25">
      <c r="H751" s="26"/>
    </row>
    <row r="752" spans="8:8" x14ac:dyDescent="0.25">
      <c r="H752" s="26"/>
    </row>
    <row r="753" spans="8:8" x14ac:dyDescent="0.25">
      <c r="H753" s="26"/>
    </row>
    <row r="754" spans="8:8" x14ac:dyDescent="0.25">
      <c r="H754" s="26"/>
    </row>
    <row r="755" spans="8:8" x14ac:dyDescent="0.25">
      <c r="H755" s="26"/>
    </row>
    <row r="756" spans="8:8" x14ac:dyDescent="0.25">
      <c r="H756" s="26"/>
    </row>
    <row r="757" spans="8:8" x14ac:dyDescent="0.25">
      <c r="H757" s="26"/>
    </row>
    <row r="758" spans="8:8" x14ac:dyDescent="0.25">
      <c r="H758" s="26"/>
    </row>
    <row r="759" spans="8:8" x14ac:dyDescent="0.25">
      <c r="H759" s="26"/>
    </row>
    <row r="760" spans="8:8" x14ac:dyDescent="0.25">
      <c r="H760" s="26"/>
    </row>
    <row r="761" spans="8:8" x14ac:dyDescent="0.25">
      <c r="H761" s="26"/>
    </row>
    <row r="762" spans="8:8" x14ac:dyDescent="0.25">
      <c r="H762" s="26"/>
    </row>
    <row r="763" spans="8:8" x14ac:dyDescent="0.25">
      <c r="H763" s="26"/>
    </row>
    <row r="764" spans="8:8" x14ac:dyDescent="0.25">
      <c r="H764" s="26"/>
    </row>
    <row r="765" spans="8:8" x14ac:dyDescent="0.25">
      <c r="H765" s="26"/>
    </row>
    <row r="766" spans="8:8" x14ac:dyDescent="0.25">
      <c r="H766" s="26"/>
    </row>
    <row r="767" spans="8:8" x14ac:dyDescent="0.25">
      <c r="H767" s="26"/>
    </row>
    <row r="768" spans="8:8" x14ac:dyDescent="0.25">
      <c r="H768" s="26"/>
    </row>
    <row r="769" spans="8:8" x14ac:dyDescent="0.25">
      <c r="H769" s="26"/>
    </row>
    <row r="770" spans="8:8" x14ac:dyDescent="0.25">
      <c r="H770" s="26"/>
    </row>
    <row r="771" spans="8:8" x14ac:dyDescent="0.25">
      <c r="H771" s="26"/>
    </row>
    <row r="772" spans="8:8" x14ac:dyDescent="0.25">
      <c r="H772" s="26"/>
    </row>
    <row r="773" spans="8:8" x14ac:dyDescent="0.25">
      <c r="H773" s="26"/>
    </row>
    <row r="774" spans="8:8" x14ac:dyDescent="0.25">
      <c r="H774" s="26"/>
    </row>
    <row r="775" spans="8:8" x14ac:dyDescent="0.25">
      <c r="H775" s="26"/>
    </row>
    <row r="776" spans="8:8" x14ac:dyDescent="0.25">
      <c r="H776" s="26"/>
    </row>
    <row r="777" spans="8:8" x14ac:dyDescent="0.25">
      <c r="H777" s="26"/>
    </row>
    <row r="778" spans="8:8" x14ac:dyDescent="0.25">
      <c r="H778" s="26"/>
    </row>
    <row r="779" spans="8:8" x14ac:dyDescent="0.25">
      <c r="H779" s="26"/>
    </row>
    <row r="780" spans="8:8" x14ac:dyDescent="0.25">
      <c r="H780" s="26"/>
    </row>
    <row r="781" spans="8:8" x14ac:dyDescent="0.25">
      <c r="H781" s="26"/>
    </row>
    <row r="782" spans="8:8" x14ac:dyDescent="0.25">
      <c r="H782" s="26"/>
    </row>
    <row r="783" spans="8:8" x14ac:dyDescent="0.25">
      <c r="H783" s="26"/>
    </row>
    <row r="784" spans="8:8" x14ac:dyDescent="0.25">
      <c r="H784" s="26"/>
    </row>
    <row r="785" spans="8:8" x14ac:dyDescent="0.25">
      <c r="H785" s="26"/>
    </row>
    <row r="786" spans="8:8" x14ac:dyDescent="0.25">
      <c r="H786" s="26"/>
    </row>
    <row r="787" spans="8:8" x14ac:dyDescent="0.25">
      <c r="H787" s="26"/>
    </row>
    <row r="788" spans="8:8" x14ac:dyDescent="0.25">
      <c r="H788" s="26"/>
    </row>
    <row r="789" spans="8:8" x14ac:dyDescent="0.25">
      <c r="H789" s="26"/>
    </row>
    <row r="790" spans="8:8" x14ac:dyDescent="0.25">
      <c r="H790" s="26"/>
    </row>
    <row r="791" spans="8:8" x14ac:dyDescent="0.25">
      <c r="H791" s="26"/>
    </row>
    <row r="792" spans="8:8" x14ac:dyDescent="0.25">
      <c r="H792" s="26"/>
    </row>
    <row r="793" spans="8:8" x14ac:dyDescent="0.25">
      <c r="H793" s="26"/>
    </row>
    <row r="794" spans="8:8" x14ac:dyDescent="0.25">
      <c r="H794" s="26"/>
    </row>
    <row r="795" spans="8:8" x14ac:dyDescent="0.25">
      <c r="H795" s="26"/>
    </row>
    <row r="796" spans="8:8" x14ac:dyDescent="0.25">
      <c r="H796" s="26"/>
    </row>
    <row r="797" spans="8:8" x14ac:dyDescent="0.25">
      <c r="H797" s="26"/>
    </row>
    <row r="798" spans="8:8" x14ac:dyDescent="0.25">
      <c r="H798" s="26"/>
    </row>
    <row r="799" spans="8:8" x14ac:dyDescent="0.25">
      <c r="H799" s="26"/>
    </row>
    <row r="800" spans="8:8" x14ac:dyDescent="0.25">
      <c r="H800" s="26"/>
    </row>
    <row r="801" spans="8:8" x14ac:dyDescent="0.25">
      <c r="H801" s="26"/>
    </row>
    <row r="802" spans="8:8" x14ac:dyDescent="0.25">
      <c r="H802" s="26"/>
    </row>
    <row r="803" spans="8:8" x14ac:dyDescent="0.25">
      <c r="H803" s="26"/>
    </row>
    <row r="804" spans="8:8" x14ac:dyDescent="0.25">
      <c r="H804" s="26"/>
    </row>
    <row r="805" spans="8:8" x14ac:dyDescent="0.25">
      <c r="H805" s="26"/>
    </row>
    <row r="806" spans="8:8" x14ac:dyDescent="0.25">
      <c r="H806" s="26"/>
    </row>
    <row r="807" spans="8:8" x14ac:dyDescent="0.25">
      <c r="H807" s="26"/>
    </row>
    <row r="808" spans="8:8" x14ac:dyDescent="0.25">
      <c r="H808" s="26"/>
    </row>
    <row r="809" spans="8:8" x14ac:dyDescent="0.25">
      <c r="H809" s="26"/>
    </row>
    <row r="810" spans="8:8" x14ac:dyDescent="0.25">
      <c r="H810" s="26"/>
    </row>
    <row r="811" spans="8:8" x14ac:dyDescent="0.25">
      <c r="H811" s="26"/>
    </row>
    <row r="812" spans="8:8" x14ac:dyDescent="0.25">
      <c r="H812" s="26"/>
    </row>
    <row r="813" spans="8:8" x14ac:dyDescent="0.25">
      <c r="H813" s="26"/>
    </row>
    <row r="814" spans="8:8" x14ac:dyDescent="0.25">
      <c r="H814" s="26"/>
    </row>
    <row r="815" spans="8:8" x14ac:dyDescent="0.25">
      <c r="H815" s="26"/>
    </row>
    <row r="816" spans="8:8" x14ac:dyDescent="0.25">
      <c r="H816" s="26"/>
    </row>
    <row r="817" spans="8:8" x14ac:dyDescent="0.25">
      <c r="H817" s="26"/>
    </row>
    <row r="818" spans="8:8" x14ac:dyDescent="0.25">
      <c r="H818" s="26"/>
    </row>
    <row r="819" spans="8:8" x14ac:dyDescent="0.25">
      <c r="H819" s="26"/>
    </row>
    <row r="820" spans="8:8" x14ac:dyDescent="0.25">
      <c r="H820" s="26"/>
    </row>
    <row r="821" spans="8:8" x14ac:dyDescent="0.25">
      <c r="H821" s="26"/>
    </row>
    <row r="822" spans="8:8" x14ac:dyDescent="0.25">
      <c r="H822" s="26"/>
    </row>
    <row r="823" spans="8:8" x14ac:dyDescent="0.25">
      <c r="H823" s="26"/>
    </row>
    <row r="824" spans="8:8" x14ac:dyDescent="0.25">
      <c r="H824" s="26"/>
    </row>
    <row r="825" spans="8:8" x14ac:dyDescent="0.25">
      <c r="H825" s="26"/>
    </row>
    <row r="826" spans="8:8" x14ac:dyDescent="0.25">
      <c r="H826" s="26"/>
    </row>
    <row r="827" spans="8:8" x14ac:dyDescent="0.25">
      <c r="H827" s="26"/>
    </row>
    <row r="828" spans="8:8" x14ac:dyDescent="0.25">
      <c r="H828" s="26"/>
    </row>
    <row r="829" spans="8:8" x14ac:dyDescent="0.25">
      <c r="H829" s="26"/>
    </row>
    <row r="830" spans="8:8" x14ac:dyDescent="0.25">
      <c r="H830" s="26"/>
    </row>
    <row r="831" spans="8:8" x14ac:dyDescent="0.25">
      <c r="H831" s="26"/>
    </row>
    <row r="832" spans="8:8" x14ac:dyDescent="0.25">
      <c r="H832" s="26"/>
    </row>
    <row r="833" spans="8:8" x14ac:dyDescent="0.25">
      <c r="H833" s="26"/>
    </row>
    <row r="834" spans="8:8" x14ac:dyDescent="0.25">
      <c r="H834" s="26"/>
    </row>
    <row r="835" spans="8:8" x14ac:dyDescent="0.25">
      <c r="H835" s="26"/>
    </row>
    <row r="836" spans="8:8" x14ac:dyDescent="0.25">
      <c r="H836" s="26"/>
    </row>
    <row r="837" spans="8:8" x14ac:dyDescent="0.25">
      <c r="H837" s="26"/>
    </row>
    <row r="838" spans="8:8" x14ac:dyDescent="0.25">
      <c r="H838" s="26"/>
    </row>
    <row r="839" spans="8:8" x14ac:dyDescent="0.25">
      <c r="H839" s="26"/>
    </row>
    <row r="840" spans="8:8" x14ac:dyDescent="0.25">
      <c r="H840" s="26"/>
    </row>
    <row r="841" spans="8:8" x14ac:dyDescent="0.25">
      <c r="H841" s="26"/>
    </row>
    <row r="842" spans="8:8" x14ac:dyDescent="0.25">
      <c r="H842" s="26"/>
    </row>
    <row r="843" spans="8:8" x14ac:dyDescent="0.25">
      <c r="H843" s="26"/>
    </row>
    <row r="844" spans="8:8" x14ac:dyDescent="0.25">
      <c r="H844" s="26"/>
    </row>
    <row r="845" spans="8:8" x14ac:dyDescent="0.25">
      <c r="H845" s="26"/>
    </row>
    <row r="846" spans="8:8" x14ac:dyDescent="0.25">
      <c r="H846" s="26"/>
    </row>
    <row r="847" spans="8:8" x14ac:dyDescent="0.25">
      <c r="H847" s="26"/>
    </row>
    <row r="848" spans="8:8" x14ac:dyDescent="0.25">
      <c r="H848" s="26"/>
    </row>
    <row r="849" spans="8:8" x14ac:dyDescent="0.25">
      <c r="H849" s="26"/>
    </row>
    <row r="850" spans="8:8" x14ac:dyDescent="0.25">
      <c r="H850" s="26"/>
    </row>
    <row r="851" spans="8:8" x14ac:dyDescent="0.25">
      <c r="H851" s="26"/>
    </row>
    <row r="852" spans="8:8" x14ac:dyDescent="0.25">
      <c r="H852" s="26"/>
    </row>
    <row r="853" spans="8:8" x14ac:dyDescent="0.25">
      <c r="H853" s="26"/>
    </row>
    <row r="854" spans="8:8" x14ac:dyDescent="0.25">
      <c r="H854" s="26"/>
    </row>
    <row r="855" spans="8:8" x14ac:dyDescent="0.25">
      <c r="H855" s="26"/>
    </row>
    <row r="856" spans="8:8" x14ac:dyDescent="0.25">
      <c r="H856" s="26"/>
    </row>
    <row r="857" spans="8:8" x14ac:dyDescent="0.25">
      <c r="H857" s="26"/>
    </row>
    <row r="858" spans="8:8" x14ac:dyDescent="0.25">
      <c r="H858" s="26"/>
    </row>
    <row r="859" spans="8:8" x14ac:dyDescent="0.25">
      <c r="H859" s="26"/>
    </row>
    <row r="860" spans="8:8" x14ac:dyDescent="0.25">
      <c r="H860" s="26"/>
    </row>
    <row r="861" spans="8:8" x14ac:dyDescent="0.25">
      <c r="H861" s="26"/>
    </row>
    <row r="862" spans="8:8" x14ac:dyDescent="0.25">
      <c r="H862" s="26"/>
    </row>
    <row r="863" spans="8:8" x14ac:dyDescent="0.25">
      <c r="H863" s="26"/>
    </row>
    <row r="864" spans="8:8" x14ac:dyDescent="0.25">
      <c r="H864" s="26"/>
    </row>
    <row r="865" spans="8:8" x14ac:dyDescent="0.25">
      <c r="H865" s="26"/>
    </row>
    <row r="866" spans="8:8" x14ac:dyDescent="0.25">
      <c r="H866" s="26"/>
    </row>
    <row r="867" spans="8:8" x14ac:dyDescent="0.25">
      <c r="H867" s="26"/>
    </row>
    <row r="868" spans="8:8" x14ac:dyDescent="0.25">
      <c r="H868" s="26"/>
    </row>
    <row r="869" spans="8:8" x14ac:dyDescent="0.25">
      <c r="H869" s="26"/>
    </row>
    <row r="870" spans="8:8" x14ac:dyDescent="0.25">
      <c r="H870" s="26"/>
    </row>
    <row r="871" spans="8:8" x14ac:dyDescent="0.25">
      <c r="H871" s="26"/>
    </row>
    <row r="872" spans="8:8" x14ac:dyDescent="0.25">
      <c r="H872" s="26"/>
    </row>
    <row r="873" spans="8:8" x14ac:dyDescent="0.25">
      <c r="H873" s="26"/>
    </row>
    <row r="874" spans="8:8" x14ac:dyDescent="0.25">
      <c r="H874" s="26"/>
    </row>
    <row r="875" spans="8:8" x14ac:dyDescent="0.25">
      <c r="H875" s="26"/>
    </row>
    <row r="876" spans="8:8" x14ac:dyDescent="0.25">
      <c r="H876" s="26"/>
    </row>
    <row r="877" spans="8:8" x14ac:dyDescent="0.25">
      <c r="H877" s="26"/>
    </row>
    <row r="878" spans="8:8" x14ac:dyDescent="0.25">
      <c r="H878" s="26"/>
    </row>
    <row r="879" spans="8:8" x14ac:dyDescent="0.25">
      <c r="H879" s="26"/>
    </row>
    <row r="880" spans="8:8" x14ac:dyDescent="0.25">
      <c r="H880" s="26"/>
    </row>
    <row r="881" spans="8:8" x14ac:dyDescent="0.25">
      <c r="H881" s="26"/>
    </row>
    <row r="882" spans="8:8" x14ac:dyDescent="0.25">
      <c r="H882" s="26"/>
    </row>
    <row r="883" spans="8:8" x14ac:dyDescent="0.25">
      <c r="H883" s="26"/>
    </row>
    <row r="884" spans="8:8" x14ac:dyDescent="0.25">
      <c r="H884" s="26"/>
    </row>
    <row r="885" spans="8:8" x14ac:dyDescent="0.25">
      <c r="H885" s="26"/>
    </row>
    <row r="886" spans="8:8" x14ac:dyDescent="0.25">
      <c r="H886" s="26"/>
    </row>
    <row r="887" spans="8:8" x14ac:dyDescent="0.25">
      <c r="H887" s="26"/>
    </row>
    <row r="888" spans="8:8" x14ac:dyDescent="0.25">
      <c r="H888" s="26"/>
    </row>
    <row r="889" spans="8:8" x14ac:dyDescent="0.25">
      <c r="H889" s="26"/>
    </row>
    <row r="890" spans="8:8" x14ac:dyDescent="0.25">
      <c r="H890" s="26"/>
    </row>
    <row r="891" spans="8:8" x14ac:dyDescent="0.25">
      <c r="H891" s="26"/>
    </row>
    <row r="892" spans="8:8" x14ac:dyDescent="0.25">
      <c r="H892" s="26"/>
    </row>
    <row r="893" spans="8:8" x14ac:dyDescent="0.25">
      <c r="H893" s="26"/>
    </row>
    <row r="894" spans="8:8" x14ac:dyDescent="0.25">
      <c r="H894" s="26"/>
    </row>
    <row r="895" spans="8:8" x14ac:dyDescent="0.25">
      <c r="H895" s="26"/>
    </row>
    <row r="896" spans="8:8" x14ac:dyDescent="0.25">
      <c r="H896" s="26"/>
    </row>
    <row r="897" spans="8:8" x14ac:dyDescent="0.25">
      <c r="H897" s="26"/>
    </row>
    <row r="898" spans="8:8" x14ac:dyDescent="0.25">
      <c r="H898" s="26"/>
    </row>
    <row r="899" spans="8:8" x14ac:dyDescent="0.25">
      <c r="H899" s="26"/>
    </row>
    <row r="900" spans="8:8" x14ac:dyDescent="0.25">
      <c r="H900" s="26"/>
    </row>
    <row r="901" spans="8:8" x14ac:dyDescent="0.25">
      <c r="H901" s="26"/>
    </row>
    <row r="902" spans="8:8" x14ac:dyDescent="0.25">
      <c r="H902" s="26"/>
    </row>
    <row r="903" spans="8:8" x14ac:dyDescent="0.25">
      <c r="H903" s="26"/>
    </row>
    <row r="904" spans="8:8" x14ac:dyDescent="0.25">
      <c r="H904" s="26"/>
    </row>
    <row r="905" spans="8:8" x14ac:dyDescent="0.25">
      <c r="H905" s="26"/>
    </row>
    <row r="906" spans="8:8" x14ac:dyDescent="0.25">
      <c r="H906" s="26"/>
    </row>
    <row r="907" spans="8:8" x14ac:dyDescent="0.25">
      <c r="H907" s="26"/>
    </row>
    <row r="908" spans="8:8" x14ac:dyDescent="0.25">
      <c r="H908" s="26"/>
    </row>
    <row r="909" spans="8:8" x14ac:dyDescent="0.25">
      <c r="H909" s="26"/>
    </row>
    <row r="910" spans="8:8" x14ac:dyDescent="0.25">
      <c r="H910" s="26"/>
    </row>
    <row r="911" spans="8:8" x14ac:dyDescent="0.25">
      <c r="H911" s="26"/>
    </row>
    <row r="912" spans="8:8" x14ac:dyDescent="0.25">
      <c r="H912" s="26"/>
    </row>
    <row r="913" spans="8:8" x14ac:dyDescent="0.25">
      <c r="H913" s="26"/>
    </row>
    <row r="914" spans="8:8" x14ac:dyDescent="0.25">
      <c r="H914" s="26"/>
    </row>
    <row r="915" spans="8:8" x14ac:dyDescent="0.25">
      <c r="H915" s="26"/>
    </row>
    <row r="916" spans="8:8" x14ac:dyDescent="0.25">
      <c r="H916" s="26"/>
    </row>
    <row r="917" spans="8:8" x14ac:dyDescent="0.25">
      <c r="H917" s="26"/>
    </row>
    <row r="918" spans="8:8" x14ac:dyDescent="0.25">
      <c r="H918" s="26"/>
    </row>
    <row r="919" spans="8:8" x14ac:dyDescent="0.25">
      <c r="H919" s="26"/>
    </row>
    <row r="920" spans="8:8" x14ac:dyDescent="0.25">
      <c r="H920" s="26"/>
    </row>
    <row r="921" spans="8:8" x14ac:dyDescent="0.25">
      <c r="H921" s="26"/>
    </row>
    <row r="922" spans="8:8" x14ac:dyDescent="0.25">
      <c r="H922" s="26"/>
    </row>
    <row r="923" spans="8:8" x14ac:dyDescent="0.25">
      <c r="H923" s="26"/>
    </row>
    <row r="924" spans="8:8" x14ac:dyDescent="0.25">
      <c r="H924" s="26"/>
    </row>
    <row r="925" spans="8:8" x14ac:dyDescent="0.25">
      <c r="H925" s="26"/>
    </row>
    <row r="926" spans="8:8" x14ac:dyDescent="0.25">
      <c r="H926" s="26"/>
    </row>
    <row r="927" spans="8:8" x14ac:dyDescent="0.25">
      <c r="H927" s="26"/>
    </row>
    <row r="928" spans="8:8" x14ac:dyDescent="0.25">
      <c r="H928" s="26"/>
    </row>
    <row r="929" spans="8:8" x14ac:dyDescent="0.25">
      <c r="H929" s="26"/>
    </row>
    <row r="930" spans="8:8" x14ac:dyDescent="0.25">
      <c r="H930" s="26"/>
    </row>
    <row r="931" spans="8:8" x14ac:dyDescent="0.25">
      <c r="H931" s="26"/>
    </row>
    <row r="932" spans="8:8" x14ac:dyDescent="0.25">
      <c r="H932" s="26"/>
    </row>
    <row r="933" spans="8:8" x14ac:dyDescent="0.25">
      <c r="H933" s="26"/>
    </row>
    <row r="934" spans="8:8" x14ac:dyDescent="0.25">
      <c r="H934" s="26"/>
    </row>
    <row r="935" spans="8:8" x14ac:dyDescent="0.25">
      <c r="H935" s="26"/>
    </row>
    <row r="936" spans="8:8" x14ac:dyDescent="0.25">
      <c r="H936" s="26"/>
    </row>
    <row r="937" spans="8:8" x14ac:dyDescent="0.25">
      <c r="H937" s="26"/>
    </row>
    <row r="938" spans="8:8" x14ac:dyDescent="0.25">
      <c r="H938" s="26"/>
    </row>
    <row r="939" spans="8:8" x14ac:dyDescent="0.25">
      <c r="H939" s="26"/>
    </row>
    <row r="940" spans="8:8" x14ac:dyDescent="0.25">
      <c r="H940" s="26"/>
    </row>
    <row r="941" spans="8:8" x14ac:dyDescent="0.25">
      <c r="H941" s="26"/>
    </row>
    <row r="942" spans="8:8" x14ac:dyDescent="0.25">
      <c r="H942" s="26"/>
    </row>
    <row r="943" spans="8:8" x14ac:dyDescent="0.25">
      <c r="H943" s="26"/>
    </row>
    <row r="944" spans="8:8" x14ac:dyDescent="0.25">
      <c r="H944" s="26"/>
    </row>
    <row r="945" spans="8:8" x14ac:dyDescent="0.25">
      <c r="H945" s="26"/>
    </row>
    <row r="946" spans="8:8" x14ac:dyDescent="0.25">
      <c r="H946" s="26"/>
    </row>
    <row r="947" spans="8:8" x14ac:dyDescent="0.25">
      <c r="H947" s="26"/>
    </row>
    <row r="948" spans="8:8" x14ac:dyDescent="0.25">
      <c r="H948" s="26"/>
    </row>
    <row r="949" spans="8:8" x14ac:dyDescent="0.25">
      <c r="H949" s="26"/>
    </row>
    <row r="950" spans="8:8" x14ac:dyDescent="0.25">
      <c r="H950" s="26"/>
    </row>
    <row r="951" spans="8:8" x14ac:dyDescent="0.25">
      <c r="H951" s="26"/>
    </row>
    <row r="952" spans="8:8" x14ac:dyDescent="0.25">
      <c r="H952" s="26"/>
    </row>
    <row r="953" spans="8:8" x14ac:dyDescent="0.25">
      <c r="H953" s="26"/>
    </row>
    <row r="954" spans="8:8" x14ac:dyDescent="0.25">
      <c r="H954" s="26"/>
    </row>
    <row r="955" spans="8:8" x14ac:dyDescent="0.25">
      <c r="H955" s="26"/>
    </row>
    <row r="956" spans="8:8" x14ac:dyDescent="0.25">
      <c r="H956" s="26"/>
    </row>
    <row r="957" spans="8:8" x14ac:dyDescent="0.25">
      <c r="H957" s="26"/>
    </row>
    <row r="958" spans="8:8" x14ac:dyDescent="0.25">
      <c r="H958" s="26"/>
    </row>
    <row r="959" spans="8:8" x14ac:dyDescent="0.25">
      <c r="H959" s="26"/>
    </row>
    <row r="960" spans="8:8" x14ac:dyDescent="0.25">
      <c r="H960" s="26"/>
    </row>
    <row r="961" spans="8:8" x14ac:dyDescent="0.25">
      <c r="H961" s="26"/>
    </row>
    <row r="962" spans="8:8" x14ac:dyDescent="0.25">
      <c r="H962" s="26"/>
    </row>
    <row r="963" spans="8:8" x14ac:dyDescent="0.25">
      <c r="H963" s="26"/>
    </row>
    <row r="964" spans="8:8" x14ac:dyDescent="0.25">
      <c r="H964" s="26"/>
    </row>
    <row r="965" spans="8:8" x14ac:dyDescent="0.25">
      <c r="H965" s="26"/>
    </row>
    <row r="966" spans="8:8" x14ac:dyDescent="0.25">
      <c r="H966" s="26"/>
    </row>
    <row r="967" spans="8:8" x14ac:dyDescent="0.25">
      <c r="H967" s="26"/>
    </row>
    <row r="968" spans="8:8" x14ac:dyDescent="0.25">
      <c r="H968" s="26"/>
    </row>
    <row r="969" spans="8:8" x14ac:dyDescent="0.25">
      <c r="H969" s="26"/>
    </row>
    <row r="970" spans="8:8" x14ac:dyDescent="0.25">
      <c r="H970" s="26"/>
    </row>
    <row r="971" spans="8:8" x14ac:dyDescent="0.25">
      <c r="H971" s="26"/>
    </row>
    <row r="972" spans="8:8" x14ac:dyDescent="0.25">
      <c r="H972" s="26"/>
    </row>
    <row r="973" spans="8:8" x14ac:dyDescent="0.25">
      <c r="H973" s="26"/>
    </row>
    <row r="974" spans="8:8" x14ac:dyDescent="0.25">
      <c r="H974" s="26"/>
    </row>
    <row r="975" spans="8:8" x14ac:dyDescent="0.25">
      <c r="H975" s="26"/>
    </row>
    <row r="976" spans="8:8" x14ac:dyDescent="0.25">
      <c r="H976" s="26"/>
    </row>
    <row r="977" spans="8:8" x14ac:dyDescent="0.25">
      <c r="H977" s="26"/>
    </row>
    <row r="978" spans="8:8" x14ac:dyDescent="0.25">
      <c r="H978" s="26"/>
    </row>
    <row r="979" spans="8:8" x14ac:dyDescent="0.25">
      <c r="H979" s="26"/>
    </row>
    <row r="980" spans="8:8" x14ac:dyDescent="0.25">
      <c r="H980" s="26"/>
    </row>
    <row r="981" spans="8:8" x14ac:dyDescent="0.25">
      <c r="H981" s="26"/>
    </row>
    <row r="982" spans="8:8" x14ac:dyDescent="0.25">
      <c r="H982" s="26"/>
    </row>
    <row r="983" spans="8:8" x14ac:dyDescent="0.25">
      <c r="H983" s="26"/>
    </row>
    <row r="984" spans="8:8" x14ac:dyDescent="0.25">
      <c r="H984" s="26"/>
    </row>
    <row r="985" spans="8:8" x14ac:dyDescent="0.25">
      <c r="H985" s="26"/>
    </row>
    <row r="986" spans="8:8" x14ac:dyDescent="0.25">
      <c r="H986" s="26"/>
    </row>
    <row r="987" spans="8:8" x14ac:dyDescent="0.25">
      <c r="H987" s="26"/>
    </row>
    <row r="988" spans="8:8" x14ac:dyDescent="0.25">
      <c r="H988" s="26"/>
    </row>
    <row r="989" spans="8:8" x14ac:dyDescent="0.25">
      <c r="H989" s="26"/>
    </row>
    <row r="990" spans="8:8" x14ac:dyDescent="0.25">
      <c r="H990" s="26"/>
    </row>
    <row r="991" spans="8:8" x14ac:dyDescent="0.25">
      <c r="H991" s="26"/>
    </row>
    <row r="992" spans="8:8" x14ac:dyDescent="0.25">
      <c r="H992" s="26"/>
    </row>
    <row r="993" spans="8:8" x14ac:dyDescent="0.25">
      <c r="H993" s="26"/>
    </row>
    <row r="994" spans="8:8" x14ac:dyDescent="0.25">
      <c r="H994" s="26"/>
    </row>
    <row r="995" spans="8:8" x14ac:dyDescent="0.25">
      <c r="H995" s="26"/>
    </row>
    <row r="996" spans="8:8" x14ac:dyDescent="0.25">
      <c r="H996" s="26"/>
    </row>
    <row r="997" spans="8:8" x14ac:dyDescent="0.25">
      <c r="H997" s="26"/>
    </row>
    <row r="998" spans="8:8" x14ac:dyDescent="0.25">
      <c r="H998" s="26"/>
    </row>
    <row r="999" spans="8:8" x14ac:dyDescent="0.25">
      <c r="H999" s="26"/>
    </row>
    <row r="1000" spans="8:8" x14ac:dyDescent="0.25">
      <c r="H1000" s="26"/>
    </row>
    <row r="1001" spans="8:8" x14ac:dyDescent="0.25">
      <c r="H1001" s="26"/>
    </row>
    <row r="1002" spans="8:8" x14ac:dyDescent="0.25">
      <c r="H1002" s="26"/>
    </row>
    <row r="1003" spans="8:8" x14ac:dyDescent="0.25">
      <c r="H1003" s="26"/>
    </row>
    <row r="1004" spans="8:8" x14ac:dyDescent="0.25">
      <c r="H1004" s="26"/>
    </row>
    <row r="1005" spans="8:8" x14ac:dyDescent="0.25">
      <c r="H1005" s="26"/>
    </row>
    <row r="1006" spans="8:8" x14ac:dyDescent="0.25">
      <c r="H1006" s="26"/>
    </row>
    <row r="1007" spans="8:8" x14ac:dyDescent="0.25">
      <c r="H1007" s="26"/>
    </row>
    <row r="1008" spans="8:8" x14ac:dyDescent="0.25">
      <c r="H1008" s="26"/>
    </row>
    <row r="1009" spans="8:8" x14ac:dyDescent="0.25">
      <c r="H1009" s="26"/>
    </row>
    <row r="1010" spans="8:8" x14ac:dyDescent="0.25">
      <c r="H1010" s="26"/>
    </row>
    <row r="1011" spans="8:8" x14ac:dyDescent="0.25">
      <c r="H1011" s="26"/>
    </row>
    <row r="1012" spans="8:8" x14ac:dyDescent="0.25">
      <c r="H1012" s="26"/>
    </row>
    <row r="1013" spans="8:8" x14ac:dyDescent="0.25">
      <c r="H1013" s="26"/>
    </row>
    <row r="1014" spans="8:8" x14ac:dyDescent="0.25">
      <c r="H1014" s="26"/>
    </row>
    <row r="1015" spans="8:8" x14ac:dyDescent="0.25">
      <c r="H1015" s="26"/>
    </row>
    <row r="1016" spans="8:8" x14ac:dyDescent="0.25">
      <c r="H1016" s="26"/>
    </row>
    <row r="1017" spans="8:8" x14ac:dyDescent="0.25">
      <c r="H1017" s="26"/>
    </row>
    <row r="1018" spans="8:8" x14ac:dyDescent="0.25">
      <c r="H1018" s="26"/>
    </row>
    <row r="1019" spans="8:8" x14ac:dyDescent="0.25">
      <c r="H1019" s="26"/>
    </row>
    <row r="1020" spans="8:8" x14ac:dyDescent="0.25">
      <c r="H1020" s="26"/>
    </row>
    <row r="1021" spans="8:8" x14ac:dyDescent="0.25">
      <c r="H1021" s="26"/>
    </row>
    <row r="1022" spans="8:8" x14ac:dyDescent="0.25">
      <c r="H1022" s="26"/>
    </row>
    <row r="1023" spans="8:8" x14ac:dyDescent="0.25">
      <c r="H1023" s="26"/>
    </row>
    <row r="1024" spans="8:8" x14ac:dyDescent="0.25">
      <c r="H1024" s="26"/>
    </row>
    <row r="1025" spans="8:8" x14ac:dyDescent="0.25">
      <c r="H1025" s="26"/>
    </row>
    <row r="1026" spans="8:8" x14ac:dyDescent="0.25">
      <c r="H1026" s="26"/>
    </row>
    <row r="1027" spans="8:8" x14ac:dyDescent="0.25">
      <c r="H1027" s="26"/>
    </row>
    <row r="1028" spans="8:8" x14ac:dyDescent="0.25">
      <c r="H1028" s="26"/>
    </row>
    <row r="1029" spans="8:8" x14ac:dyDescent="0.25">
      <c r="H1029" s="26"/>
    </row>
    <row r="1030" spans="8:8" x14ac:dyDescent="0.25">
      <c r="H1030" s="26"/>
    </row>
    <row r="1031" spans="8:8" x14ac:dyDescent="0.25">
      <c r="H1031" s="26"/>
    </row>
    <row r="1032" spans="8:8" x14ac:dyDescent="0.25">
      <c r="H1032" s="26"/>
    </row>
    <row r="1033" spans="8:8" x14ac:dyDescent="0.25">
      <c r="H1033" s="26"/>
    </row>
    <row r="1034" spans="8:8" x14ac:dyDescent="0.25">
      <c r="H1034" s="26"/>
    </row>
    <row r="1035" spans="8:8" x14ac:dyDescent="0.25">
      <c r="H1035" s="26"/>
    </row>
    <row r="1036" spans="8:8" x14ac:dyDescent="0.25">
      <c r="H1036" s="26"/>
    </row>
    <row r="1037" spans="8:8" x14ac:dyDescent="0.25">
      <c r="H1037" s="26"/>
    </row>
    <row r="1038" spans="8:8" x14ac:dyDescent="0.25">
      <c r="H1038" s="26"/>
    </row>
    <row r="1039" spans="8:8" x14ac:dyDescent="0.25">
      <c r="H1039" s="26"/>
    </row>
    <row r="1040" spans="8:8" x14ac:dyDescent="0.25">
      <c r="H1040" s="26"/>
    </row>
    <row r="1041" spans="8:8" x14ac:dyDescent="0.25">
      <c r="H1041" s="26"/>
    </row>
    <row r="1042" spans="8:8" x14ac:dyDescent="0.25">
      <c r="H1042" s="26"/>
    </row>
    <row r="1043" spans="8:8" x14ac:dyDescent="0.25">
      <c r="H1043" s="26"/>
    </row>
    <row r="1044" spans="8:8" x14ac:dyDescent="0.25">
      <c r="H1044" s="26"/>
    </row>
    <row r="1045" spans="8:8" x14ac:dyDescent="0.25">
      <c r="H1045" s="26"/>
    </row>
    <row r="1046" spans="8:8" x14ac:dyDescent="0.25">
      <c r="H1046" s="26"/>
    </row>
    <row r="1047" spans="8:8" x14ac:dyDescent="0.25">
      <c r="H1047" s="26"/>
    </row>
    <row r="1048" spans="8:8" x14ac:dyDescent="0.25">
      <c r="H1048" s="26"/>
    </row>
    <row r="1049" spans="8:8" x14ac:dyDescent="0.25">
      <c r="H1049" s="26"/>
    </row>
    <row r="1050" spans="8:8" x14ac:dyDescent="0.25">
      <c r="H1050" s="26"/>
    </row>
    <row r="1051" spans="8:8" x14ac:dyDescent="0.25">
      <c r="H1051" s="26"/>
    </row>
    <row r="1052" spans="8:8" x14ac:dyDescent="0.25">
      <c r="H1052" s="26"/>
    </row>
    <row r="1053" spans="8:8" x14ac:dyDescent="0.25">
      <c r="H1053" s="26"/>
    </row>
    <row r="1054" spans="8:8" x14ac:dyDescent="0.25">
      <c r="H1054" s="26"/>
    </row>
    <row r="1055" spans="8:8" x14ac:dyDescent="0.25">
      <c r="H1055" s="26"/>
    </row>
    <row r="1056" spans="8:8" x14ac:dyDescent="0.25">
      <c r="H1056" s="26"/>
    </row>
    <row r="1057" spans="8:8" x14ac:dyDescent="0.25">
      <c r="H1057" s="26"/>
    </row>
    <row r="1058" spans="8:8" x14ac:dyDescent="0.25">
      <c r="H1058" s="26"/>
    </row>
    <row r="1059" spans="8:8" x14ac:dyDescent="0.25">
      <c r="H1059" s="26"/>
    </row>
    <row r="1060" spans="8:8" x14ac:dyDescent="0.25">
      <c r="H1060" s="26"/>
    </row>
    <row r="1061" spans="8:8" x14ac:dyDescent="0.25">
      <c r="H1061" s="26"/>
    </row>
    <row r="1062" spans="8:8" x14ac:dyDescent="0.25">
      <c r="H1062" s="26"/>
    </row>
    <row r="1063" spans="8:8" x14ac:dyDescent="0.25">
      <c r="H1063" s="26"/>
    </row>
    <row r="1064" spans="8:8" x14ac:dyDescent="0.25">
      <c r="H1064" s="26"/>
    </row>
    <row r="1065" spans="8:8" x14ac:dyDescent="0.25">
      <c r="H1065" s="26"/>
    </row>
    <row r="1066" spans="8:8" x14ac:dyDescent="0.25">
      <c r="H1066" s="26"/>
    </row>
    <row r="1067" spans="8:8" x14ac:dyDescent="0.25">
      <c r="H1067" s="26"/>
    </row>
    <row r="1068" spans="8:8" x14ac:dyDescent="0.25">
      <c r="H1068" s="26"/>
    </row>
    <row r="1069" spans="8:8" x14ac:dyDescent="0.25">
      <c r="H1069" s="26"/>
    </row>
    <row r="1070" spans="8:8" x14ac:dyDescent="0.25">
      <c r="H1070" s="26"/>
    </row>
    <row r="1071" spans="8:8" x14ac:dyDescent="0.25">
      <c r="H1071" s="26"/>
    </row>
    <row r="1072" spans="8:8" x14ac:dyDescent="0.25">
      <c r="H1072" s="26"/>
    </row>
    <row r="1073" spans="8:8" x14ac:dyDescent="0.25">
      <c r="H1073" s="26"/>
    </row>
    <row r="1074" spans="8:8" x14ac:dyDescent="0.25">
      <c r="H1074" s="26"/>
    </row>
    <row r="1075" spans="8:8" x14ac:dyDescent="0.25">
      <c r="H1075" s="26"/>
    </row>
    <row r="1076" spans="8:8" x14ac:dyDescent="0.25">
      <c r="H1076" s="26"/>
    </row>
    <row r="1077" spans="8:8" x14ac:dyDescent="0.25">
      <c r="H1077" s="26"/>
    </row>
    <row r="1078" spans="8:8" x14ac:dyDescent="0.25">
      <c r="H1078" s="26"/>
    </row>
    <row r="1079" spans="8:8" x14ac:dyDescent="0.25">
      <c r="H1079" s="26"/>
    </row>
    <row r="1080" spans="8:8" x14ac:dyDescent="0.25">
      <c r="H1080" s="26"/>
    </row>
    <row r="1081" spans="8:8" x14ac:dyDescent="0.25">
      <c r="H1081" s="26"/>
    </row>
    <row r="1082" spans="8:8" x14ac:dyDescent="0.25">
      <c r="H1082" s="26"/>
    </row>
    <row r="1083" spans="8:8" x14ac:dyDescent="0.25">
      <c r="H1083" s="26"/>
    </row>
    <row r="1084" spans="8:8" x14ac:dyDescent="0.25">
      <c r="H1084" s="26"/>
    </row>
    <row r="1085" spans="8:8" x14ac:dyDescent="0.25">
      <c r="H1085" s="26"/>
    </row>
    <row r="1086" spans="8:8" x14ac:dyDescent="0.25">
      <c r="H1086" s="26"/>
    </row>
    <row r="1087" spans="8:8" x14ac:dyDescent="0.25">
      <c r="H1087" s="26"/>
    </row>
    <row r="1088" spans="8:8" x14ac:dyDescent="0.25">
      <c r="H1088" s="26"/>
    </row>
    <row r="1089" spans="8:8" x14ac:dyDescent="0.25">
      <c r="H1089" s="26"/>
    </row>
    <row r="1090" spans="8:8" x14ac:dyDescent="0.25">
      <c r="H1090" s="26"/>
    </row>
    <row r="1091" spans="8:8" x14ac:dyDescent="0.25">
      <c r="H1091" s="26"/>
    </row>
    <row r="1092" spans="8:8" x14ac:dyDescent="0.25">
      <c r="H1092" s="26"/>
    </row>
    <row r="1093" spans="8:8" x14ac:dyDescent="0.25">
      <c r="H1093" s="26"/>
    </row>
    <row r="1094" spans="8:8" x14ac:dyDescent="0.25">
      <c r="H1094" s="26"/>
    </row>
    <row r="1095" spans="8:8" x14ac:dyDescent="0.25">
      <c r="H1095" s="26"/>
    </row>
    <row r="1096" spans="8:8" x14ac:dyDescent="0.25">
      <c r="H1096" s="26"/>
    </row>
    <row r="1097" spans="8:8" x14ac:dyDescent="0.25">
      <c r="H1097" s="26"/>
    </row>
    <row r="1098" spans="8:8" x14ac:dyDescent="0.25">
      <c r="H1098" s="26"/>
    </row>
    <row r="1099" spans="8:8" x14ac:dyDescent="0.25">
      <c r="H1099" s="26"/>
    </row>
    <row r="1100" spans="8:8" x14ac:dyDescent="0.25">
      <c r="H1100" s="26"/>
    </row>
    <row r="1101" spans="8:8" x14ac:dyDescent="0.25">
      <c r="H1101" s="26"/>
    </row>
    <row r="1102" spans="8:8" x14ac:dyDescent="0.25">
      <c r="H1102" s="26"/>
    </row>
    <row r="1103" spans="8:8" x14ac:dyDescent="0.25">
      <c r="H1103" s="26"/>
    </row>
    <row r="1104" spans="8:8" x14ac:dyDescent="0.25">
      <c r="H1104" s="26"/>
    </row>
    <row r="1105" spans="8:8" x14ac:dyDescent="0.25">
      <c r="H1105" s="26"/>
    </row>
    <row r="1106" spans="8:8" x14ac:dyDescent="0.25">
      <c r="H1106" s="26"/>
    </row>
    <row r="1107" spans="8:8" x14ac:dyDescent="0.25">
      <c r="H1107" s="26"/>
    </row>
    <row r="1108" spans="8:8" x14ac:dyDescent="0.25">
      <c r="H1108" s="26"/>
    </row>
    <row r="1109" spans="8:8" x14ac:dyDescent="0.25">
      <c r="H1109" s="26"/>
    </row>
    <row r="1110" spans="8:8" x14ac:dyDescent="0.25">
      <c r="H1110" s="26"/>
    </row>
    <row r="1111" spans="8:8" x14ac:dyDescent="0.25">
      <c r="H1111" s="26"/>
    </row>
    <row r="1112" spans="8:8" x14ac:dyDescent="0.25">
      <c r="H1112" s="26"/>
    </row>
    <row r="1113" spans="8:8" x14ac:dyDescent="0.25">
      <c r="H1113" s="26"/>
    </row>
    <row r="1114" spans="8:8" x14ac:dyDescent="0.25">
      <c r="H1114" s="26"/>
    </row>
    <row r="1115" spans="8:8" x14ac:dyDescent="0.25">
      <c r="H1115" s="26"/>
    </row>
    <row r="1116" spans="8:8" x14ac:dyDescent="0.25">
      <c r="H1116" s="26"/>
    </row>
    <row r="1117" spans="8:8" x14ac:dyDescent="0.25">
      <c r="H1117" s="26"/>
    </row>
    <row r="1118" spans="8:8" x14ac:dyDescent="0.25">
      <c r="H1118" s="26"/>
    </row>
    <row r="1119" spans="8:8" x14ac:dyDescent="0.25">
      <c r="H1119" s="26"/>
    </row>
    <row r="1120" spans="8:8" x14ac:dyDescent="0.25">
      <c r="H1120" s="26"/>
    </row>
    <row r="1121" spans="8:8" x14ac:dyDescent="0.25">
      <c r="H1121" s="26"/>
    </row>
    <row r="1122" spans="8:8" x14ac:dyDescent="0.25">
      <c r="H1122" s="26"/>
    </row>
    <row r="1123" spans="8:8" x14ac:dyDescent="0.25">
      <c r="H1123" s="26"/>
    </row>
    <row r="1124" spans="8:8" x14ac:dyDescent="0.25">
      <c r="H1124" s="26"/>
    </row>
    <row r="1125" spans="8:8" x14ac:dyDescent="0.25">
      <c r="H1125" s="26"/>
    </row>
    <row r="1126" spans="8:8" x14ac:dyDescent="0.25">
      <c r="H1126" s="26"/>
    </row>
    <row r="1127" spans="8:8" x14ac:dyDescent="0.25">
      <c r="H1127" s="26"/>
    </row>
    <row r="1128" spans="8:8" x14ac:dyDescent="0.25">
      <c r="H1128" s="26"/>
    </row>
    <row r="1129" spans="8:8" x14ac:dyDescent="0.25">
      <c r="H1129" s="26"/>
    </row>
    <row r="1130" spans="8:8" x14ac:dyDescent="0.25">
      <c r="H1130" s="26"/>
    </row>
    <row r="1131" spans="8:8" x14ac:dyDescent="0.25">
      <c r="H1131" s="26"/>
    </row>
    <row r="1132" spans="8:8" x14ac:dyDescent="0.25">
      <c r="H1132" s="26"/>
    </row>
    <row r="1133" spans="8:8" x14ac:dyDescent="0.25">
      <c r="H1133" s="26"/>
    </row>
    <row r="1134" spans="8:8" x14ac:dyDescent="0.25">
      <c r="H1134" s="26"/>
    </row>
    <row r="1135" spans="8:8" x14ac:dyDescent="0.25">
      <c r="H1135" s="26"/>
    </row>
    <row r="1136" spans="8:8" x14ac:dyDescent="0.25">
      <c r="H1136" s="26"/>
    </row>
    <row r="1137" spans="8:8" x14ac:dyDescent="0.25">
      <c r="H1137" s="26"/>
    </row>
    <row r="1138" spans="8:8" x14ac:dyDescent="0.25">
      <c r="H1138" s="26"/>
    </row>
    <row r="1139" spans="8:8" x14ac:dyDescent="0.25">
      <c r="H1139" s="26"/>
    </row>
    <row r="1140" spans="8:8" x14ac:dyDescent="0.25">
      <c r="H1140" s="26"/>
    </row>
    <row r="1141" spans="8:8" x14ac:dyDescent="0.25">
      <c r="H1141" s="26"/>
    </row>
    <row r="1142" spans="8:8" x14ac:dyDescent="0.25">
      <c r="H1142" s="26"/>
    </row>
    <row r="1143" spans="8:8" x14ac:dyDescent="0.25">
      <c r="H1143" s="26"/>
    </row>
    <row r="1144" spans="8:8" x14ac:dyDescent="0.25">
      <c r="H1144" s="26"/>
    </row>
    <row r="1145" spans="8:8" x14ac:dyDescent="0.25">
      <c r="H1145" s="26"/>
    </row>
    <row r="1146" spans="8:8" x14ac:dyDescent="0.25">
      <c r="H1146" s="26"/>
    </row>
    <row r="1147" spans="8:8" x14ac:dyDescent="0.25">
      <c r="H1147" s="26"/>
    </row>
    <row r="1148" spans="8:8" x14ac:dyDescent="0.25">
      <c r="H1148" s="26"/>
    </row>
    <row r="1149" spans="8:8" x14ac:dyDescent="0.25">
      <c r="H1149" s="26"/>
    </row>
    <row r="1150" spans="8:8" x14ac:dyDescent="0.25">
      <c r="H1150" s="26"/>
    </row>
    <row r="1151" spans="8:8" x14ac:dyDescent="0.25">
      <c r="H1151" s="26"/>
    </row>
    <row r="1152" spans="8:8" x14ac:dyDescent="0.25">
      <c r="H1152" s="26"/>
    </row>
    <row r="1153" spans="8:8" x14ac:dyDescent="0.25">
      <c r="H1153" s="26"/>
    </row>
    <row r="1154" spans="8:8" x14ac:dyDescent="0.25">
      <c r="H1154" s="26"/>
    </row>
    <row r="1155" spans="8:8" x14ac:dyDescent="0.25">
      <c r="H1155" s="26"/>
    </row>
    <row r="1156" spans="8:8" x14ac:dyDescent="0.25">
      <c r="H1156" s="26"/>
    </row>
    <row r="1157" spans="8:8" x14ac:dyDescent="0.25">
      <c r="H1157" s="26"/>
    </row>
    <row r="1158" spans="8:8" x14ac:dyDescent="0.25">
      <c r="H1158" s="26"/>
    </row>
    <row r="1159" spans="8:8" x14ac:dyDescent="0.25">
      <c r="H1159" s="26"/>
    </row>
    <row r="1160" spans="8:8" x14ac:dyDescent="0.25">
      <c r="H1160" s="26"/>
    </row>
    <row r="1161" spans="8:8" x14ac:dyDescent="0.25">
      <c r="H1161" s="26"/>
    </row>
    <row r="1162" spans="8:8" x14ac:dyDescent="0.25">
      <c r="H1162" s="26"/>
    </row>
    <row r="1163" spans="8:8" x14ac:dyDescent="0.25">
      <c r="H1163" s="26"/>
    </row>
    <row r="1164" spans="8:8" x14ac:dyDescent="0.25">
      <c r="H1164" s="26"/>
    </row>
    <row r="1165" spans="8:8" x14ac:dyDescent="0.25">
      <c r="H1165" s="26"/>
    </row>
    <row r="1166" spans="8:8" x14ac:dyDescent="0.25">
      <c r="H1166" s="26"/>
    </row>
    <row r="1167" spans="8:8" x14ac:dyDescent="0.25">
      <c r="H1167" s="26"/>
    </row>
    <row r="1168" spans="8:8" x14ac:dyDescent="0.25">
      <c r="H1168" s="26"/>
    </row>
    <row r="1169" spans="8:8" x14ac:dyDescent="0.25">
      <c r="H1169" s="26"/>
    </row>
    <row r="1170" spans="8:8" x14ac:dyDescent="0.25">
      <c r="H1170" s="26"/>
    </row>
    <row r="1171" spans="8:8" x14ac:dyDescent="0.25">
      <c r="H1171" s="26"/>
    </row>
    <row r="1172" spans="8:8" x14ac:dyDescent="0.25">
      <c r="H1172" s="26"/>
    </row>
    <row r="1173" spans="8:8" x14ac:dyDescent="0.25">
      <c r="H1173" s="26"/>
    </row>
    <row r="1174" spans="8:8" x14ac:dyDescent="0.25">
      <c r="H1174" s="26"/>
    </row>
    <row r="1175" spans="8:8" x14ac:dyDescent="0.25">
      <c r="H1175" s="26"/>
    </row>
    <row r="1176" spans="8:8" x14ac:dyDescent="0.25">
      <c r="H1176" s="26"/>
    </row>
    <row r="1177" spans="8:8" x14ac:dyDescent="0.25">
      <c r="H1177" s="26"/>
    </row>
    <row r="1178" spans="8:8" x14ac:dyDescent="0.25">
      <c r="H1178" s="26"/>
    </row>
    <row r="1179" spans="8:8" x14ac:dyDescent="0.25">
      <c r="H1179" s="26"/>
    </row>
    <row r="1180" spans="8:8" x14ac:dyDescent="0.25">
      <c r="H1180" s="26"/>
    </row>
    <row r="1181" spans="8:8" x14ac:dyDescent="0.25">
      <c r="H1181" s="26"/>
    </row>
    <row r="1182" spans="8:8" x14ac:dyDescent="0.25">
      <c r="H1182" s="26"/>
    </row>
    <row r="1183" spans="8:8" x14ac:dyDescent="0.25">
      <c r="H1183" s="26"/>
    </row>
    <row r="1184" spans="8:8" x14ac:dyDescent="0.25">
      <c r="H1184" s="26"/>
    </row>
    <row r="1185" spans="8:8" x14ac:dyDescent="0.25">
      <c r="H1185" s="26"/>
    </row>
    <row r="1186" spans="8:8" x14ac:dyDescent="0.25">
      <c r="H1186" s="26"/>
    </row>
    <row r="1187" spans="8:8" x14ac:dyDescent="0.25">
      <c r="H1187" s="26"/>
    </row>
    <row r="1188" spans="8:8" x14ac:dyDescent="0.25">
      <c r="H1188" s="26"/>
    </row>
    <row r="1189" spans="8:8" x14ac:dyDescent="0.25">
      <c r="H1189" s="26"/>
    </row>
    <row r="1190" spans="8:8" x14ac:dyDescent="0.25">
      <c r="H1190" s="26"/>
    </row>
    <row r="1191" spans="8:8" x14ac:dyDescent="0.25">
      <c r="H1191" s="26"/>
    </row>
    <row r="1192" spans="8:8" x14ac:dyDescent="0.25">
      <c r="H1192" s="26"/>
    </row>
    <row r="1193" spans="8:8" x14ac:dyDescent="0.25">
      <c r="H1193" s="26"/>
    </row>
    <row r="1194" spans="8:8" x14ac:dyDescent="0.25">
      <c r="H1194" s="26"/>
    </row>
    <row r="1195" spans="8:8" x14ac:dyDescent="0.25">
      <c r="H1195" s="26"/>
    </row>
    <row r="1196" spans="8:8" x14ac:dyDescent="0.25">
      <c r="H1196" s="26"/>
    </row>
    <row r="1197" spans="8:8" x14ac:dyDescent="0.25">
      <c r="H1197" s="26"/>
    </row>
    <row r="1198" spans="8:8" x14ac:dyDescent="0.25">
      <c r="H1198" s="26"/>
    </row>
    <row r="1199" spans="8:8" x14ac:dyDescent="0.25">
      <c r="H1199" s="26"/>
    </row>
    <row r="1200" spans="8:8" x14ac:dyDescent="0.25">
      <c r="H1200" s="26"/>
    </row>
    <row r="1201" spans="8:8" x14ac:dyDescent="0.25">
      <c r="H1201" s="26"/>
    </row>
    <row r="1202" spans="8:8" x14ac:dyDescent="0.25">
      <c r="H1202" s="26"/>
    </row>
    <row r="1203" spans="8:8" x14ac:dyDescent="0.25">
      <c r="H1203" s="26"/>
    </row>
    <row r="1204" spans="8:8" x14ac:dyDescent="0.25">
      <c r="H1204" s="26"/>
    </row>
    <row r="1205" spans="8:8" x14ac:dyDescent="0.25">
      <c r="H1205" s="26"/>
    </row>
    <row r="1206" spans="8:8" x14ac:dyDescent="0.25">
      <c r="H1206" s="26"/>
    </row>
    <row r="1207" spans="8:8" x14ac:dyDescent="0.25">
      <c r="H1207" s="26"/>
    </row>
    <row r="1208" spans="8:8" x14ac:dyDescent="0.25">
      <c r="H1208" s="26"/>
    </row>
    <row r="1209" spans="8:8" x14ac:dyDescent="0.25">
      <c r="H1209" s="26"/>
    </row>
    <row r="1210" spans="8:8" x14ac:dyDescent="0.25">
      <c r="H1210" s="26"/>
    </row>
    <row r="1211" spans="8:8" x14ac:dyDescent="0.25">
      <c r="H1211" s="26"/>
    </row>
    <row r="1212" spans="8:8" x14ac:dyDescent="0.25">
      <c r="H1212" s="26"/>
    </row>
    <row r="1213" spans="8:8" x14ac:dyDescent="0.25">
      <c r="H1213" s="26"/>
    </row>
    <row r="1214" spans="8:8" x14ac:dyDescent="0.25">
      <c r="H1214" s="26"/>
    </row>
    <row r="1215" spans="8:8" x14ac:dyDescent="0.25">
      <c r="H1215" s="26"/>
    </row>
    <row r="1216" spans="8:8" x14ac:dyDescent="0.25">
      <c r="H1216" s="26"/>
    </row>
    <row r="1217" spans="8:8" x14ac:dyDescent="0.25">
      <c r="H1217" s="26"/>
    </row>
    <row r="1218" spans="8:8" x14ac:dyDescent="0.25">
      <c r="H1218" s="26"/>
    </row>
    <row r="1219" spans="8:8" x14ac:dyDescent="0.25">
      <c r="H1219" s="26"/>
    </row>
    <row r="1220" spans="8:8" x14ac:dyDescent="0.25">
      <c r="H1220" s="26"/>
    </row>
    <row r="1221" spans="8:8" x14ac:dyDescent="0.25">
      <c r="H1221" s="26"/>
    </row>
    <row r="1222" spans="8:8" x14ac:dyDescent="0.25">
      <c r="H1222" s="26"/>
    </row>
    <row r="1223" spans="8:8" x14ac:dyDescent="0.25">
      <c r="H1223" s="26"/>
    </row>
    <row r="1224" spans="8:8" x14ac:dyDescent="0.25">
      <c r="H1224" s="26"/>
    </row>
    <row r="1225" spans="8:8" x14ac:dyDescent="0.25">
      <c r="H1225" s="26"/>
    </row>
    <row r="1226" spans="8:8" x14ac:dyDescent="0.25">
      <c r="H1226" s="26"/>
    </row>
    <row r="1227" spans="8:8" x14ac:dyDescent="0.25">
      <c r="H1227" s="26"/>
    </row>
    <row r="1228" spans="8:8" x14ac:dyDescent="0.25">
      <c r="H1228" s="26"/>
    </row>
    <row r="1229" spans="8:8" x14ac:dyDescent="0.25">
      <c r="H1229" s="26"/>
    </row>
    <row r="1230" spans="8:8" x14ac:dyDescent="0.25">
      <c r="H1230" s="26"/>
    </row>
    <row r="1231" spans="8:8" x14ac:dyDescent="0.25">
      <c r="H1231" s="26"/>
    </row>
    <row r="1232" spans="8:8" x14ac:dyDescent="0.25">
      <c r="H1232" s="26"/>
    </row>
    <row r="1233" spans="8:8" x14ac:dyDescent="0.25">
      <c r="H1233" s="26"/>
    </row>
    <row r="1234" spans="8:8" x14ac:dyDescent="0.25">
      <c r="H1234" s="26"/>
    </row>
    <row r="1235" spans="8:8" x14ac:dyDescent="0.25">
      <c r="H1235" s="26"/>
    </row>
    <row r="1236" spans="8:8" x14ac:dyDescent="0.25">
      <c r="H1236" s="26"/>
    </row>
    <row r="1237" spans="8:8" x14ac:dyDescent="0.25">
      <c r="H1237" s="26"/>
    </row>
    <row r="1238" spans="8:8" x14ac:dyDescent="0.25">
      <c r="H1238" s="26"/>
    </row>
    <row r="1239" spans="8:8" x14ac:dyDescent="0.25">
      <c r="H1239" s="26"/>
    </row>
    <row r="1240" spans="8:8" x14ac:dyDescent="0.25">
      <c r="H1240" s="26"/>
    </row>
    <row r="1241" spans="8:8" x14ac:dyDescent="0.25">
      <c r="H1241" s="26"/>
    </row>
    <row r="1242" spans="8:8" x14ac:dyDescent="0.25">
      <c r="H1242" s="26"/>
    </row>
    <row r="1243" spans="8:8" x14ac:dyDescent="0.25">
      <c r="H1243" s="26"/>
    </row>
    <row r="1244" spans="8:8" x14ac:dyDescent="0.25">
      <c r="H1244" s="26"/>
    </row>
    <row r="1245" spans="8:8" x14ac:dyDescent="0.25">
      <c r="H1245" s="26"/>
    </row>
    <row r="1246" spans="8:8" x14ac:dyDescent="0.25">
      <c r="H1246" s="26"/>
    </row>
    <row r="1247" spans="8:8" x14ac:dyDescent="0.25">
      <c r="H1247" s="26"/>
    </row>
    <row r="1248" spans="8:8" x14ac:dyDescent="0.25">
      <c r="H1248" s="26"/>
    </row>
    <row r="1249" spans="8:8" x14ac:dyDescent="0.25">
      <c r="H1249" s="26"/>
    </row>
    <row r="1250" spans="8:8" x14ac:dyDescent="0.25">
      <c r="H1250" s="26"/>
    </row>
    <row r="1251" spans="8:8" x14ac:dyDescent="0.25">
      <c r="H1251" s="26"/>
    </row>
    <row r="1252" spans="8:8" x14ac:dyDescent="0.25">
      <c r="H1252" s="26"/>
    </row>
    <row r="1253" spans="8:8" x14ac:dyDescent="0.25">
      <c r="H1253" s="26"/>
    </row>
    <row r="1254" spans="8:8" x14ac:dyDescent="0.25">
      <c r="H1254" s="26"/>
    </row>
    <row r="1255" spans="8:8" x14ac:dyDescent="0.25">
      <c r="H1255" s="26"/>
    </row>
    <row r="1256" spans="8:8" x14ac:dyDescent="0.25">
      <c r="H1256" s="26"/>
    </row>
    <row r="1257" spans="8:8" x14ac:dyDescent="0.25">
      <c r="H1257" s="26"/>
    </row>
    <row r="1258" spans="8:8" x14ac:dyDescent="0.25">
      <c r="H1258" s="26"/>
    </row>
    <row r="1259" spans="8:8" x14ac:dyDescent="0.25">
      <c r="H1259" s="26"/>
    </row>
    <row r="1260" spans="8:8" x14ac:dyDescent="0.25">
      <c r="H1260" s="26"/>
    </row>
    <row r="1261" spans="8:8" x14ac:dyDescent="0.25">
      <c r="H1261" s="26"/>
    </row>
    <row r="1262" spans="8:8" x14ac:dyDescent="0.25">
      <c r="H1262" s="26"/>
    </row>
    <row r="1263" spans="8:8" x14ac:dyDescent="0.25">
      <c r="H1263" s="26"/>
    </row>
    <row r="1264" spans="8:8" x14ac:dyDescent="0.25">
      <c r="H1264" s="26"/>
    </row>
    <row r="1265" spans="8:8" x14ac:dyDescent="0.25">
      <c r="H1265" s="26"/>
    </row>
    <row r="1266" spans="8:8" x14ac:dyDescent="0.25">
      <c r="H1266" s="26"/>
    </row>
    <row r="1267" spans="8:8" x14ac:dyDescent="0.25">
      <c r="H1267" s="26"/>
    </row>
    <row r="1268" spans="8:8" x14ac:dyDescent="0.25">
      <c r="H1268" s="26"/>
    </row>
    <row r="1269" spans="8:8" x14ac:dyDescent="0.25">
      <c r="H1269" s="26"/>
    </row>
    <row r="1270" spans="8:8" x14ac:dyDescent="0.25">
      <c r="H1270" s="26"/>
    </row>
    <row r="1271" spans="8:8" x14ac:dyDescent="0.25">
      <c r="H1271" s="26"/>
    </row>
    <row r="1272" spans="8:8" x14ac:dyDescent="0.25">
      <c r="H1272" s="26"/>
    </row>
    <row r="1273" spans="8:8" x14ac:dyDescent="0.25">
      <c r="H1273" s="26"/>
    </row>
    <row r="1274" spans="8:8" x14ac:dyDescent="0.25">
      <c r="H1274" s="26"/>
    </row>
    <row r="1275" spans="8:8" x14ac:dyDescent="0.25">
      <c r="H1275" s="26"/>
    </row>
    <row r="1276" spans="8:8" x14ac:dyDescent="0.25">
      <c r="H1276" s="26"/>
    </row>
    <row r="1277" spans="8:8" x14ac:dyDescent="0.25">
      <c r="H1277" s="26"/>
    </row>
    <row r="1278" spans="8:8" x14ac:dyDescent="0.25">
      <c r="H1278" s="26"/>
    </row>
    <row r="1279" spans="8:8" x14ac:dyDescent="0.25">
      <c r="H1279" s="26"/>
    </row>
    <row r="1280" spans="8:8" x14ac:dyDescent="0.25">
      <c r="H1280" s="26"/>
    </row>
    <row r="1281" spans="8:8" x14ac:dyDescent="0.25">
      <c r="H1281" s="26"/>
    </row>
    <row r="1282" spans="8:8" x14ac:dyDescent="0.25">
      <c r="H1282" s="26"/>
    </row>
    <row r="1283" spans="8:8" x14ac:dyDescent="0.25">
      <c r="H1283" s="26"/>
    </row>
    <row r="1284" spans="8:8" x14ac:dyDescent="0.25">
      <c r="H1284" s="26"/>
    </row>
    <row r="1285" spans="8:8" x14ac:dyDescent="0.25">
      <c r="H1285" s="26"/>
    </row>
    <row r="1286" spans="8:8" x14ac:dyDescent="0.25">
      <c r="H1286" s="26"/>
    </row>
    <row r="1287" spans="8:8" x14ac:dyDescent="0.25">
      <c r="H1287" s="26"/>
    </row>
    <row r="1288" spans="8:8" x14ac:dyDescent="0.25">
      <c r="H1288" s="26"/>
    </row>
    <row r="1289" spans="8:8" x14ac:dyDescent="0.25">
      <c r="H1289" s="26"/>
    </row>
    <row r="1290" spans="8:8" x14ac:dyDescent="0.25">
      <c r="H1290" s="26"/>
    </row>
    <row r="1291" spans="8:8" x14ac:dyDescent="0.25">
      <c r="H1291" s="26"/>
    </row>
    <row r="1292" spans="8:8" x14ac:dyDescent="0.25">
      <c r="H1292" s="26"/>
    </row>
    <row r="1293" spans="8:8" x14ac:dyDescent="0.25">
      <c r="H1293" s="26"/>
    </row>
    <row r="1294" spans="8:8" x14ac:dyDescent="0.25">
      <c r="H1294" s="26"/>
    </row>
    <row r="1295" spans="8:8" x14ac:dyDescent="0.25">
      <c r="H1295" s="26"/>
    </row>
    <row r="1296" spans="8:8" x14ac:dyDescent="0.25">
      <c r="H1296" s="26"/>
    </row>
    <row r="1297" spans="8:8" x14ac:dyDescent="0.25">
      <c r="H1297" s="26"/>
    </row>
    <row r="1298" spans="8:8" x14ac:dyDescent="0.25">
      <c r="H1298" s="26"/>
    </row>
    <row r="1299" spans="8:8" x14ac:dyDescent="0.25">
      <c r="H1299" s="26"/>
    </row>
    <row r="1300" spans="8:8" x14ac:dyDescent="0.25">
      <c r="H1300" s="26"/>
    </row>
    <row r="1301" spans="8:8" x14ac:dyDescent="0.25">
      <c r="H1301" s="26"/>
    </row>
    <row r="1302" spans="8:8" x14ac:dyDescent="0.25">
      <c r="H1302" s="26"/>
    </row>
    <row r="1303" spans="8:8" x14ac:dyDescent="0.25">
      <c r="H1303" s="26"/>
    </row>
    <row r="1304" spans="8:8" x14ac:dyDescent="0.25">
      <c r="H1304" s="26"/>
    </row>
    <row r="1305" spans="8:8" x14ac:dyDescent="0.25">
      <c r="H1305" s="26"/>
    </row>
    <row r="1306" spans="8:8" x14ac:dyDescent="0.25">
      <c r="H1306" s="26"/>
    </row>
    <row r="1307" spans="8:8" x14ac:dyDescent="0.25">
      <c r="H1307" s="26"/>
    </row>
    <row r="1308" spans="8:8" x14ac:dyDescent="0.25">
      <c r="H1308" s="26"/>
    </row>
    <row r="1309" spans="8:8" x14ac:dyDescent="0.25">
      <c r="H1309" s="26"/>
    </row>
    <row r="1310" spans="8:8" x14ac:dyDescent="0.25">
      <c r="H1310" s="26"/>
    </row>
    <row r="1311" spans="8:8" x14ac:dyDescent="0.25">
      <c r="H1311" s="26"/>
    </row>
    <row r="1312" spans="8:8" x14ac:dyDescent="0.25">
      <c r="H1312" s="26"/>
    </row>
    <row r="1313" spans="8:8" x14ac:dyDescent="0.25">
      <c r="H1313" s="26"/>
    </row>
    <row r="1314" spans="8:8" x14ac:dyDescent="0.25">
      <c r="H1314" s="26"/>
    </row>
    <row r="1315" spans="8:8" x14ac:dyDescent="0.25">
      <c r="H1315" s="26"/>
    </row>
    <row r="1316" spans="8:8" x14ac:dyDescent="0.25">
      <c r="H1316" s="26"/>
    </row>
    <row r="1317" spans="8:8" x14ac:dyDescent="0.25">
      <c r="H1317" s="26"/>
    </row>
    <row r="1318" spans="8:8" x14ac:dyDescent="0.25">
      <c r="H1318" s="26"/>
    </row>
    <row r="1319" spans="8:8" x14ac:dyDescent="0.25">
      <c r="H1319" s="26"/>
    </row>
    <row r="1320" spans="8:8" x14ac:dyDescent="0.25">
      <c r="H1320" s="26"/>
    </row>
    <row r="1321" spans="8:8" x14ac:dyDescent="0.25">
      <c r="H1321" s="26"/>
    </row>
    <row r="1322" spans="8:8" x14ac:dyDescent="0.25">
      <c r="H1322" s="26"/>
    </row>
    <row r="1323" spans="8:8" x14ac:dyDescent="0.25">
      <c r="H1323" s="26"/>
    </row>
    <row r="1324" spans="8:8" x14ac:dyDescent="0.25">
      <c r="H1324" s="26"/>
    </row>
    <row r="1325" spans="8:8" x14ac:dyDescent="0.25">
      <c r="H1325" s="26"/>
    </row>
    <row r="1326" spans="8:8" x14ac:dyDescent="0.25">
      <c r="H1326" s="26"/>
    </row>
    <row r="1327" spans="8:8" x14ac:dyDescent="0.25">
      <c r="H1327" s="26"/>
    </row>
    <row r="1328" spans="8:8" x14ac:dyDescent="0.25">
      <c r="H1328" s="26"/>
    </row>
    <row r="1329" spans="8:8" x14ac:dyDescent="0.25">
      <c r="H1329" s="26"/>
    </row>
    <row r="1330" spans="8:8" x14ac:dyDescent="0.25">
      <c r="H1330" s="26"/>
    </row>
    <row r="1331" spans="8:8" x14ac:dyDescent="0.25">
      <c r="H1331" s="26"/>
    </row>
    <row r="1332" spans="8:8" x14ac:dyDescent="0.25">
      <c r="H1332" s="26"/>
    </row>
    <row r="1333" spans="8:8" x14ac:dyDescent="0.25">
      <c r="H1333" s="26"/>
    </row>
    <row r="1334" spans="8:8" x14ac:dyDescent="0.25">
      <c r="H1334" s="26"/>
    </row>
    <row r="1335" spans="8:8" x14ac:dyDescent="0.25">
      <c r="H1335" s="26"/>
    </row>
    <row r="1336" spans="8:8" x14ac:dyDescent="0.25">
      <c r="H1336" s="26"/>
    </row>
    <row r="1337" spans="8:8" x14ac:dyDescent="0.25">
      <c r="H1337" s="26"/>
    </row>
    <row r="1338" spans="8:8" x14ac:dyDescent="0.25">
      <c r="H1338" s="26"/>
    </row>
    <row r="1339" spans="8:8" x14ac:dyDescent="0.25">
      <c r="H1339" s="26"/>
    </row>
    <row r="1340" spans="8:8" x14ac:dyDescent="0.25">
      <c r="H1340" s="26"/>
    </row>
    <row r="1341" spans="8:8" x14ac:dyDescent="0.25">
      <c r="H1341" s="26"/>
    </row>
    <row r="1342" spans="8:8" x14ac:dyDescent="0.25">
      <c r="H1342" s="26"/>
    </row>
    <row r="1343" spans="8:8" x14ac:dyDescent="0.25">
      <c r="H1343" s="26"/>
    </row>
    <row r="1344" spans="8:8" x14ac:dyDescent="0.25">
      <c r="H1344" s="26"/>
    </row>
    <row r="1345" spans="8:8" x14ac:dyDescent="0.25">
      <c r="H1345" s="26"/>
    </row>
    <row r="1346" spans="8:8" x14ac:dyDescent="0.25">
      <c r="H1346" s="26"/>
    </row>
    <row r="1347" spans="8:8" x14ac:dyDescent="0.25">
      <c r="H1347" s="26"/>
    </row>
    <row r="1348" spans="8:8" x14ac:dyDescent="0.25">
      <c r="H1348" s="26"/>
    </row>
    <row r="1349" spans="8:8" x14ac:dyDescent="0.25">
      <c r="H1349" s="26"/>
    </row>
    <row r="1350" spans="8:8" x14ac:dyDescent="0.25">
      <c r="H1350" s="26"/>
    </row>
    <row r="1351" spans="8:8" x14ac:dyDescent="0.25">
      <c r="H1351" s="26"/>
    </row>
    <row r="1352" spans="8:8" x14ac:dyDescent="0.25">
      <c r="H1352" s="26"/>
    </row>
    <row r="1353" spans="8:8" x14ac:dyDescent="0.25">
      <c r="H1353" s="26"/>
    </row>
    <row r="1354" spans="8:8" x14ac:dyDescent="0.25">
      <c r="H1354" s="26"/>
    </row>
    <row r="1355" spans="8:8" x14ac:dyDescent="0.25">
      <c r="H1355" s="26"/>
    </row>
    <row r="1356" spans="8:8" x14ac:dyDescent="0.25">
      <c r="H1356" s="26"/>
    </row>
    <row r="1357" spans="8:8" x14ac:dyDescent="0.25">
      <c r="H1357" s="26"/>
    </row>
    <row r="1358" spans="8:8" x14ac:dyDescent="0.25">
      <c r="H1358" s="26"/>
    </row>
    <row r="1359" spans="8:8" x14ac:dyDescent="0.25">
      <c r="H1359" s="26"/>
    </row>
    <row r="1360" spans="8:8" x14ac:dyDescent="0.25">
      <c r="H1360" s="26"/>
    </row>
    <row r="1361" spans="8:8" x14ac:dyDescent="0.25">
      <c r="H1361" s="26"/>
    </row>
    <row r="1362" spans="8:8" x14ac:dyDescent="0.25">
      <c r="H1362" s="26"/>
    </row>
    <row r="1363" spans="8:8" x14ac:dyDescent="0.25">
      <c r="H1363" s="26"/>
    </row>
    <row r="1364" spans="8:8" x14ac:dyDescent="0.25">
      <c r="H1364" s="26"/>
    </row>
    <row r="1365" spans="8:8" x14ac:dyDescent="0.25">
      <c r="H1365" s="26"/>
    </row>
    <row r="1366" spans="8:8" x14ac:dyDescent="0.25">
      <c r="H1366" s="26"/>
    </row>
    <row r="1367" spans="8:8" x14ac:dyDescent="0.25">
      <c r="H1367" s="26"/>
    </row>
    <row r="1368" spans="8:8" x14ac:dyDescent="0.25">
      <c r="H1368" s="26"/>
    </row>
    <row r="1369" spans="8:8" x14ac:dyDescent="0.25">
      <c r="H1369" s="26"/>
    </row>
    <row r="1370" spans="8:8" x14ac:dyDescent="0.25">
      <c r="H1370" s="26"/>
    </row>
    <row r="1371" spans="8:8" x14ac:dyDescent="0.25">
      <c r="H1371" s="26"/>
    </row>
    <row r="1372" spans="8:8" x14ac:dyDescent="0.25">
      <c r="H1372" s="26"/>
    </row>
    <row r="1373" spans="8:8" x14ac:dyDescent="0.25">
      <c r="H1373" s="26"/>
    </row>
    <row r="1374" spans="8:8" x14ac:dyDescent="0.25">
      <c r="H1374" s="26"/>
    </row>
    <row r="1375" spans="8:8" x14ac:dyDescent="0.25">
      <c r="H1375" s="26"/>
    </row>
    <row r="1376" spans="8:8" x14ac:dyDescent="0.25">
      <c r="H1376" s="26"/>
    </row>
    <row r="1377" spans="8:8" x14ac:dyDescent="0.25">
      <c r="H1377" s="26"/>
    </row>
    <row r="1378" spans="8:8" x14ac:dyDescent="0.25">
      <c r="H1378" s="26"/>
    </row>
    <row r="1379" spans="8:8" x14ac:dyDescent="0.25">
      <c r="H1379" s="26"/>
    </row>
    <row r="1380" spans="8:8" x14ac:dyDescent="0.25">
      <c r="H1380" s="26"/>
    </row>
    <row r="1381" spans="8:8" x14ac:dyDescent="0.25">
      <c r="H1381" s="26"/>
    </row>
    <row r="1382" spans="8:8" x14ac:dyDescent="0.25">
      <c r="H1382" s="26"/>
    </row>
    <row r="1383" spans="8:8" x14ac:dyDescent="0.25">
      <c r="H1383" s="26"/>
    </row>
    <row r="1384" spans="8:8" x14ac:dyDescent="0.25">
      <c r="H1384" s="26"/>
    </row>
    <row r="1385" spans="8:8" x14ac:dyDescent="0.25">
      <c r="H1385" s="26"/>
    </row>
    <row r="1386" spans="8:8" x14ac:dyDescent="0.25">
      <c r="H1386" s="26"/>
    </row>
    <row r="1387" spans="8:8" x14ac:dyDescent="0.25">
      <c r="H1387" s="26"/>
    </row>
    <row r="1388" spans="8:8" x14ac:dyDescent="0.25">
      <c r="H1388" s="26"/>
    </row>
    <row r="1389" spans="8:8" x14ac:dyDescent="0.25">
      <c r="H1389" s="26"/>
    </row>
    <row r="1390" spans="8:8" x14ac:dyDescent="0.25">
      <c r="H1390" s="26"/>
    </row>
    <row r="1391" spans="8:8" x14ac:dyDescent="0.25">
      <c r="H1391" s="26"/>
    </row>
    <row r="1392" spans="8:8" x14ac:dyDescent="0.25">
      <c r="H1392" s="26"/>
    </row>
    <row r="1393" spans="8:8" x14ac:dyDescent="0.25">
      <c r="H1393" s="26"/>
    </row>
    <row r="1394" spans="8:8" x14ac:dyDescent="0.25">
      <c r="H1394" s="26"/>
    </row>
    <row r="1395" spans="8:8" x14ac:dyDescent="0.25">
      <c r="H1395" s="26"/>
    </row>
    <row r="1396" spans="8:8" x14ac:dyDescent="0.25">
      <c r="H1396" s="26"/>
    </row>
    <row r="1397" spans="8:8" x14ac:dyDescent="0.25">
      <c r="H1397" s="26"/>
    </row>
    <row r="1398" spans="8:8" x14ac:dyDescent="0.25">
      <c r="H1398" s="26"/>
    </row>
    <row r="1399" spans="8:8" x14ac:dyDescent="0.25">
      <c r="H1399" s="26"/>
    </row>
    <row r="1400" spans="8:8" x14ac:dyDescent="0.25">
      <c r="H1400" s="26"/>
    </row>
    <row r="1401" spans="8:8" x14ac:dyDescent="0.25">
      <c r="H1401" s="26"/>
    </row>
    <row r="1402" spans="8:8" x14ac:dyDescent="0.25">
      <c r="H1402" s="26"/>
    </row>
    <row r="1403" spans="8:8" x14ac:dyDescent="0.25">
      <c r="H1403" s="26"/>
    </row>
    <row r="1404" spans="8:8" x14ac:dyDescent="0.25">
      <c r="H1404" s="26"/>
    </row>
    <row r="1405" spans="8:8" x14ac:dyDescent="0.25">
      <c r="H1405" s="26"/>
    </row>
    <row r="1406" spans="8:8" x14ac:dyDescent="0.25">
      <c r="H1406" s="26"/>
    </row>
    <row r="1407" spans="8:8" x14ac:dyDescent="0.25">
      <c r="H1407" s="26"/>
    </row>
    <row r="1408" spans="8:8" x14ac:dyDescent="0.25">
      <c r="H1408" s="26"/>
    </row>
    <row r="1409" spans="8:8" x14ac:dyDescent="0.25">
      <c r="H1409" s="26"/>
    </row>
    <row r="1410" spans="8:8" x14ac:dyDescent="0.25">
      <c r="H1410" s="26"/>
    </row>
    <row r="1411" spans="8:8" x14ac:dyDescent="0.25">
      <c r="H1411" s="26"/>
    </row>
    <row r="1412" spans="8:8" x14ac:dyDescent="0.25">
      <c r="H1412" s="26"/>
    </row>
    <row r="1413" spans="8:8" x14ac:dyDescent="0.25">
      <c r="H1413" s="26"/>
    </row>
    <row r="1414" spans="8:8" x14ac:dyDescent="0.25">
      <c r="H1414" s="26"/>
    </row>
    <row r="1415" spans="8:8" x14ac:dyDescent="0.25">
      <c r="H1415" s="26"/>
    </row>
    <row r="1416" spans="8:8" x14ac:dyDescent="0.25">
      <c r="H1416" s="26"/>
    </row>
    <row r="1417" spans="8:8" x14ac:dyDescent="0.25">
      <c r="H1417" s="26"/>
    </row>
    <row r="1418" spans="8:8" x14ac:dyDescent="0.25">
      <c r="H1418" s="26"/>
    </row>
    <row r="1419" spans="8:8" x14ac:dyDescent="0.25">
      <c r="H1419" s="26"/>
    </row>
    <row r="1420" spans="8:8" x14ac:dyDescent="0.25">
      <c r="H1420" s="26"/>
    </row>
    <row r="1421" spans="8:8" x14ac:dyDescent="0.25">
      <c r="H1421" s="26"/>
    </row>
    <row r="1422" spans="8:8" x14ac:dyDescent="0.25">
      <c r="H1422" s="26"/>
    </row>
    <row r="1423" spans="8:8" x14ac:dyDescent="0.25">
      <c r="H1423" s="26"/>
    </row>
    <row r="1424" spans="8:8" x14ac:dyDescent="0.25">
      <c r="H1424" s="26"/>
    </row>
    <row r="1425" spans="8:8" x14ac:dyDescent="0.25">
      <c r="H1425" s="26"/>
    </row>
    <row r="1426" spans="8:8" x14ac:dyDescent="0.25">
      <c r="H1426" s="26"/>
    </row>
    <row r="1427" spans="8:8" x14ac:dyDescent="0.25">
      <c r="H1427" s="26"/>
    </row>
    <row r="1428" spans="8:8" x14ac:dyDescent="0.25">
      <c r="H1428" s="26"/>
    </row>
    <row r="1429" spans="8:8" x14ac:dyDescent="0.25">
      <c r="H1429" s="26"/>
    </row>
    <row r="1430" spans="8:8" x14ac:dyDescent="0.25">
      <c r="H1430" s="26"/>
    </row>
    <row r="1431" spans="8:8" x14ac:dyDescent="0.25">
      <c r="H1431" s="26"/>
    </row>
    <row r="1432" spans="8:8" x14ac:dyDescent="0.25">
      <c r="H1432" s="26"/>
    </row>
    <row r="1433" spans="8:8" x14ac:dyDescent="0.25">
      <c r="H1433" s="26"/>
    </row>
    <row r="1434" spans="8:8" x14ac:dyDescent="0.25">
      <c r="H1434" s="26"/>
    </row>
    <row r="1435" spans="8:8" x14ac:dyDescent="0.25">
      <c r="H1435" s="26"/>
    </row>
    <row r="1436" spans="8:8" x14ac:dyDescent="0.25">
      <c r="H1436" s="26"/>
    </row>
    <row r="1437" spans="8:8" x14ac:dyDescent="0.25">
      <c r="H1437" s="26"/>
    </row>
    <row r="1438" spans="8:8" x14ac:dyDescent="0.25">
      <c r="H1438" s="26"/>
    </row>
    <row r="1439" spans="8:8" x14ac:dyDescent="0.25">
      <c r="H1439" s="26"/>
    </row>
    <row r="1440" spans="8:8" x14ac:dyDescent="0.25">
      <c r="H1440" s="26"/>
    </row>
    <row r="1441" spans="8:8" x14ac:dyDescent="0.25">
      <c r="H1441" s="26"/>
    </row>
    <row r="1442" spans="8:8" x14ac:dyDescent="0.25">
      <c r="H1442" s="26"/>
    </row>
    <row r="1443" spans="8:8" x14ac:dyDescent="0.25">
      <c r="H1443" s="26"/>
    </row>
    <row r="1444" spans="8:8" x14ac:dyDescent="0.25">
      <c r="H1444" s="26"/>
    </row>
    <row r="1445" spans="8:8" x14ac:dyDescent="0.25">
      <c r="H1445" s="26"/>
    </row>
    <row r="1446" spans="8:8" x14ac:dyDescent="0.25">
      <c r="H1446" s="26"/>
    </row>
    <row r="1447" spans="8:8" x14ac:dyDescent="0.25">
      <c r="H1447" s="26"/>
    </row>
    <row r="1448" spans="8:8" x14ac:dyDescent="0.25">
      <c r="H1448" s="26"/>
    </row>
    <row r="1449" spans="8:8" x14ac:dyDescent="0.25">
      <c r="H1449" s="26"/>
    </row>
    <row r="1450" spans="8:8" x14ac:dyDescent="0.25">
      <c r="H1450" s="26"/>
    </row>
    <row r="1451" spans="8:8" x14ac:dyDescent="0.25">
      <c r="H1451" s="26"/>
    </row>
    <row r="1452" spans="8:8" x14ac:dyDescent="0.25">
      <c r="H1452" s="26"/>
    </row>
    <row r="1453" spans="8:8" x14ac:dyDescent="0.25">
      <c r="H1453" s="26"/>
    </row>
    <row r="1454" spans="8:8" x14ac:dyDescent="0.25">
      <c r="H1454" s="26"/>
    </row>
    <row r="1455" spans="8:8" x14ac:dyDescent="0.25">
      <c r="H1455" s="26"/>
    </row>
    <row r="1456" spans="8:8" x14ac:dyDescent="0.25">
      <c r="H1456" s="26"/>
    </row>
    <row r="1457" spans="8:8" x14ac:dyDescent="0.25">
      <c r="H1457" s="26"/>
    </row>
    <row r="1458" spans="8:8" x14ac:dyDescent="0.25">
      <c r="H1458" s="26"/>
    </row>
    <row r="1459" spans="8:8" x14ac:dyDescent="0.25">
      <c r="H1459" s="26"/>
    </row>
    <row r="1460" spans="8:8" x14ac:dyDescent="0.25">
      <c r="H1460" s="26"/>
    </row>
    <row r="1461" spans="8:8" x14ac:dyDescent="0.25">
      <c r="H1461" s="26"/>
    </row>
    <row r="1462" spans="8:8" x14ac:dyDescent="0.25">
      <c r="H1462" s="26"/>
    </row>
    <row r="1463" spans="8:8" x14ac:dyDescent="0.25">
      <c r="H1463" s="26"/>
    </row>
    <row r="1464" spans="8:8" x14ac:dyDescent="0.25">
      <c r="H1464" s="26"/>
    </row>
    <row r="1465" spans="8:8" x14ac:dyDescent="0.25">
      <c r="H1465" s="26"/>
    </row>
    <row r="1466" spans="8:8" x14ac:dyDescent="0.25">
      <c r="H1466" s="26"/>
    </row>
    <row r="1467" spans="8:8" x14ac:dyDescent="0.25">
      <c r="H1467" s="26"/>
    </row>
    <row r="1468" spans="8:8" x14ac:dyDescent="0.25">
      <c r="H1468" s="26"/>
    </row>
    <row r="1469" spans="8:8" x14ac:dyDescent="0.25">
      <c r="H1469" s="26"/>
    </row>
    <row r="1470" spans="8:8" x14ac:dyDescent="0.25">
      <c r="H1470" s="26"/>
    </row>
    <row r="1471" spans="8:8" x14ac:dyDescent="0.25">
      <c r="H1471" s="26"/>
    </row>
    <row r="1472" spans="8:8" x14ac:dyDescent="0.25">
      <c r="H1472" s="26"/>
    </row>
    <row r="1473" spans="8:8" x14ac:dyDescent="0.25">
      <c r="H1473" s="26"/>
    </row>
    <row r="1474" spans="8:8" x14ac:dyDescent="0.25">
      <c r="H1474" s="26"/>
    </row>
    <row r="1475" spans="8:8" x14ac:dyDescent="0.25">
      <c r="H1475" s="26"/>
    </row>
    <row r="1476" spans="8:8" x14ac:dyDescent="0.25">
      <c r="H1476" s="26"/>
    </row>
    <row r="1477" spans="8:8" x14ac:dyDescent="0.25">
      <c r="H1477" s="26"/>
    </row>
    <row r="1478" spans="8:8" x14ac:dyDescent="0.25">
      <c r="H1478" s="26"/>
    </row>
    <row r="1479" spans="8:8" x14ac:dyDescent="0.25">
      <c r="H1479" s="26"/>
    </row>
    <row r="1480" spans="8:8" x14ac:dyDescent="0.25">
      <c r="H1480" s="26"/>
    </row>
    <row r="1481" spans="8:8" x14ac:dyDescent="0.25">
      <c r="H1481" s="26"/>
    </row>
    <row r="1482" spans="8:8" x14ac:dyDescent="0.25">
      <c r="H1482" s="26"/>
    </row>
    <row r="1483" spans="8:8" x14ac:dyDescent="0.25">
      <c r="H1483" s="26"/>
    </row>
    <row r="1484" spans="8:8" x14ac:dyDescent="0.25">
      <c r="H1484" s="26"/>
    </row>
    <row r="1485" spans="8:8" x14ac:dyDescent="0.25">
      <c r="H1485" s="26"/>
    </row>
    <row r="1486" spans="8:8" x14ac:dyDescent="0.25">
      <c r="H1486" s="26"/>
    </row>
    <row r="1487" spans="8:8" x14ac:dyDescent="0.25">
      <c r="H1487" s="26"/>
    </row>
    <row r="1488" spans="8:8" x14ac:dyDescent="0.25">
      <c r="H1488" s="26"/>
    </row>
    <row r="1489" spans="8:8" x14ac:dyDescent="0.25">
      <c r="H1489" s="26"/>
    </row>
    <row r="1490" spans="8:8" x14ac:dyDescent="0.25">
      <c r="H1490" s="26"/>
    </row>
    <row r="1491" spans="8:8" x14ac:dyDescent="0.25">
      <c r="H1491" s="26"/>
    </row>
    <row r="1492" spans="8:8" x14ac:dyDescent="0.25">
      <c r="H1492" s="26"/>
    </row>
    <row r="1493" spans="8:8" x14ac:dyDescent="0.25">
      <c r="H1493" s="26"/>
    </row>
    <row r="1494" spans="8:8" x14ac:dyDescent="0.25">
      <c r="H1494" s="26"/>
    </row>
    <row r="1495" spans="8:8" x14ac:dyDescent="0.25">
      <c r="H1495" s="26"/>
    </row>
    <row r="1496" spans="8:8" x14ac:dyDescent="0.25">
      <c r="H1496" s="26"/>
    </row>
    <row r="1497" spans="8:8" x14ac:dyDescent="0.25">
      <c r="H1497" s="26"/>
    </row>
    <row r="1498" spans="8:8" x14ac:dyDescent="0.25">
      <c r="H1498" s="26"/>
    </row>
    <row r="1499" spans="8:8" x14ac:dyDescent="0.25">
      <c r="H1499" s="26"/>
    </row>
    <row r="1500" spans="8:8" x14ac:dyDescent="0.25">
      <c r="H1500" s="26"/>
    </row>
    <row r="1501" spans="8:8" x14ac:dyDescent="0.25">
      <c r="H1501" s="26"/>
    </row>
    <row r="1502" spans="8:8" x14ac:dyDescent="0.25">
      <c r="H1502" s="26"/>
    </row>
    <row r="1503" spans="8:8" x14ac:dyDescent="0.25">
      <c r="H1503" s="26"/>
    </row>
    <row r="1504" spans="8:8" x14ac:dyDescent="0.25">
      <c r="H1504" s="26"/>
    </row>
    <row r="1505" spans="8:8" x14ac:dyDescent="0.25">
      <c r="H1505" s="26"/>
    </row>
    <row r="1506" spans="8:8" x14ac:dyDescent="0.25">
      <c r="H1506" s="26"/>
    </row>
    <row r="1507" spans="8:8" x14ac:dyDescent="0.25">
      <c r="H1507" s="26"/>
    </row>
    <row r="1508" spans="8:8" x14ac:dyDescent="0.25">
      <c r="H1508" s="26"/>
    </row>
    <row r="1509" spans="8:8" x14ac:dyDescent="0.25">
      <c r="H1509" s="26"/>
    </row>
    <row r="1510" spans="8:8" x14ac:dyDescent="0.25">
      <c r="H1510" s="26"/>
    </row>
    <row r="1511" spans="8:8" x14ac:dyDescent="0.25">
      <c r="H1511" s="26"/>
    </row>
    <row r="1512" spans="8:8" x14ac:dyDescent="0.25">
      <c r="H1512" s="26"/>
    </row>
    <row r="1513" spans="8:8" x14ac:dyDescent="0.25">
      <c r="H1513" s="26"/>
    </row>
    <row r="1514" spans="8:8" x14ac:dyDescent="0.25">
      <c r="H1514" s="26"/>
    </row>
    <row r="1515" spans="8:8" x14ac:dyDescent="0.25">
      <c r="H1515" s="26"/>
    </row>
    <row r="1516" spans="8:8" x14ac:dyDescent="0.25">
      <c r="H1516" s="26"/>
    </row>
    <row r="1517" spans="8:8" x14ac:dyDescent="0.25">
      <c r="H1517" s="26"/>
    </row>
    <row r="1518" spans="8:8" x14ac:dyDescent="0.25">
      <c r="H1518" s="26"/>
    </row>
    <row r="1519" spans="8:8" x14ac:dyDescent="0.25">
      <c r="H1519" s="26"/>
    </row>
    <row r="1520" spans="8:8" x14ac:dyDescent="0.25">
      <c r="H1520" s="26"/>
    </row>
    <row r="1521" spans="8:8" x14ac:dyDescent="0.25">
      <c r="H1521" s="26"/>
    </row>
    <row r="1522" spans="8:8" x14ac:dyDescent="0.25">
      <c r="H1522" s="26"/>
    </row>
    <row r="1523" spans="8:8" x14ac:dyDescent="0.25">
      <c r="H1523" s="26"/>
    </row>
    <row r="1524" spans="8:8" x14ac:dyDescent="0.25">
      <c r="H1524" s="26"/>
    </row>
    <row r="1525" spans="8:8" x14ac:dyDescent="0.25">
      <c r="H1525" s="26"/>
    </row>
    <row r="1526" spans="8:8" x14ac:dyDescent="0.25">
      <c r="H1526" s="26"/>
    </row>
    <row r="1527" spans="8:8" x14ac:dyDescent="0.25">
      <c r="H1527" s="26"/>
    </row>
    <row r="1528" spans="8:8" x14ac:dyDescent="0.25">
      <c r="H1528" s="26"/>
    </row>
    <row r="1529" spans="8:8" x14ac:dyDescent="0.25">
      <c r="H1529" s="26"/>
    </row>
    <row r="1530" spans="8:8" x14ac:dyDescent="0.25">
      <c r="H1530" s="26"/>
    </row>
    <row r="1531" spans="8:8" x14ac:dyDescent="0.25">
      <c r="H1531" s="26"/>
    </row>
    <row r="1532" spans="8:8" x14ac:dyDescent="0.25">
      <c r="H1532" s="26"/>
    </row>
    <row r="1533" spans="8:8" x14ac:dyDescent="0.25">
      <c r="H1533" s="26"/>
    </row>
    <row r="1534" spans="8:8" x14ac:dyDescent="0.25">
      <c r="H1534" s="26"/>
    </row>
    <row r="1535" spans="8:8" x14ac:dyDescent="0.25">
      <c r="H1535" s="26"/>
    </row>
    <row r="1536" spans="8:8" x14ac:dyDescent="0.25">
      <c r="H1536" s="26"/>
    </row>
    <row r="1537" spans="8:8" x14ac:dyDescent="0.25">
      <c r="H1537" s="26"/>
    </row>
    <row r="1538" spans="8:8" x14ac:dyDescent="0.25">
      <c r="H1538" s="26"/>
    </row>
    <row r="1539" spans="8:8" x14ac:dyDescent="0.25">
      <c r="H1539" s="26"/>
    </row>
    <row r="1540" spans="8:8" x14ac:dyDescent="0.25">
      <c r="H1540" s="26"/>
    </row>
    <row r="1541" spans="8:8" x14ac:dyDescent="0.25">
      <c r="H1541" s="26"/>
    </row>
    <row r="1542" spans="8:8" x14ac:dyDescent="0.25">
      <c r="H1542" s="26"/>
    </row>
    <row r="1543" spans="8:8" x14ac:dyDescent="0.25">
      <c r="H1543" s="26"/>
    </row>
    <row r="1544" spans="8:8" x14ac:dyDescent="0.25">
      <c r="H1544" s="26"/>
    </row>
    <row r="1545" spans="8:8" x14ac:dyDescent="0.25">
      <c r="H1545" s="26"/>
    </row>
    <row r="1546" spans="8:8" x14ac:dyDescent="0.25">
      <c r="H1546" s="26"/>
    </row>
    <row r="1547" spans="8:8" x14ac:dyDescent="0.25">
      <c r="H1547" s="26"/>
    </row>
    <row r="1548" spans="8:8" x14ac:dyDescent="0.25">
      <c r="H1548" s="26"/>
    </row>
    <row r="1549" spans="8:8" x14ac:dyDescent="0.25">
      <c r="H1549" s="26"/>
    </row>
    <row r="1550" spans="8:8" x14ac:dyDescent="0.25">
      <c r="H1550" s="26"/>
    </row>
    <row r="1551" spans="8:8" x14ac:dyDescent="0.25">
      <c r="H1551" s="26"/>
    </row>
    <row r="1552" spans="8:8" x14ac:dyDescent="0.25">
      <c r="H1552" s="26"/>
    </row>
    <row r="1553" spans="8:8" x14ac:dyDescent="0.25">
      <c r="H1553" s="26"/>
    </row>
    <row r="1554" spans="8:8" x14ac:dyDescent="0.25">
      <c r="H1554" s="26"/>
    </row>
    <row r="1555" spans="8:8" x14ac:dyDescent="0.25">
      <c r="H1555" s="26"/>
    </row>
    <row r="1556" spans="8:8" x14ac:dyDescent="0.25">
      <c r="H1556" s="26"/>
    </row>
    <row r="1557" spans="8:8" x14ac:dyDescent="0.25">
      <c r="H1557" s="26"/>
    </row>
    <row r="1558" spans="8:8" x14ac:dyDescent="0.25">
      <c r="H1558" s="26"/>
    </row>
    <row r="1559" spans="8:8" x14ac:dyDescent="0.25">
      <c r="H1559" s="26"/>
    </row>
    <row r="1560" spans="8:8" x14ac:dyDescent="0.25">
      <c r="H1560" s="26"/>
    </row>
    <row r="1561" spans="8:8" x14ac:dyDescent="0.25">
      <c r="H1561" s="26"/>
    </row>
    <row r="1562" spans="8:8" x14ac:dyDescent="0.25">
      <c r="H1562" s="26"/>
    </row>
    <row r="1563" spans="8:8" x14ac:dyDescent="0.25">
      <c r="H1563" s="26"/>
    </row>
    <row r="1564" spans="8:8" x14ac:dyDescent="0.25">
      <c r="H1564" s="26"/>
    </row>
    <row r="1565" spans="8:8" x14ac:dyDescent="0.25">
      <c r="H1565" s="26"/>
    </row>
    <row r="1566" spans="8:8" x14ac:dyDescent="0.25">
      <c r="H1566" s="26"/>
    </row>
    <row r="1567" spans="8:8" x14ac:dyDescent="0.25">
      <c r="H1567" s="26"/>
    </row>
    <row r="1568" spans="8:8" x14ac:dyDescent="0.25">
      <c r="H1568" s="26"/>
    </row>
    <row r="1569" spans="8:8" x14ac:dyDescent="0.25">
      <c r="H1569" s="26"/>
    </row>
    <row r="1570" spans="8:8" x14ac:dyDescent="0.25">
      <c r="H1570" s="26"/>
    </row>
    <row r="1571" spans="8:8" x14ac:dyDescent="0.25">
      <c r="H1571" s="26"/>
    </row>
    <row r="1572" spans="8:8" x14ac:dyDescent="0.25">
      <c r="H1572" s="26"/>
    </row>
    <row r="1573" spans="8:8" x14ac:dyDescent="0.25">
      <c r="H1573" s="26"/>
    </row>
    <row r="1574" spans="8:8" x14ac:dyDescent="0.25">
      <c r="H1574" s="26"/>
    </row>
    <row r="1575" spans="8:8" x14ac:dyDescent="0.25">
      <c r="H1575" s="26"/>
    </row>
    <row r="1576" spans="8:8" x14ac:dyDescent="0.25">
      <c r="H1576" s="26"/>
    </row>
    <row r="1577" spans="8:8" x14ac:dyDescent="0.25">
      <c r="H1577" s="26"/>
    </row>
    <row r="1578" spans="8:8" x14ac:dyDescent="0.25">
      <c r="H1578" s="26"/>
    </row>
    <row r="1579" spans="8:8" x14ac:dyDescent="0.25">
      <c r="H1579" s="26"/>
    </row>
    <row r="1580" spans="8:8" x14ac:dyDescent="0.25">
      <c r="H1580" s="26"/>
    </row>
    <row r="1581" spans="8:8" x14ac:dyDescent="0.25">
      <c r="H1581" s="26"/>
    </row>
    <row r="1582" spans="8:8" x14ac:dyDescent="0.25">
      <c r="H1582" s="26"/>
    </row>
    <row r="1583" spans="8:8" x14ac:dyDescent="0.25">
      <c r="H1583" s="26"/>
    </row>
    <row r="1584" spans="8:8" x14ac:dyDescent="0.25">
      <c r="H1584" s="26"/>
    </row>
    <row r="1585" spans="8:8" x14ac:dyDescent="0.25">
      <c r="H1585" s="26"/>
    </row>
    <row r="1586" spans="8:8" x14ac:dyDescent="0.25">
      <c r="H1586" s="26"/>
    </row>
    <row r="1587" spans="8:8" x14ac:dyDescent="0.25">
      <c r="H1587" s="26"/>
    </row>
    <row r="1588" spans="8:8" x14ac:dyDescent="0.25">
      <c r="H1588" s="26"/>
    </row>
    <row r="1589" spans="8:8" x14ac:dyDescent="0.25">
      <c r="H1589" s="26"/>
    </row>
    <row r="1590" spans="8:8" x14ac:dyDescent="0.25">
      <c r="H1590" s="26"/>
    </row>
    <row r="1591" spans="8:8" x14ac:dyDescent="0.25">
      <c r="H1591" s="26"/>
    </row>
    <row r="1592" spans="8:8" x14ac:dyDescent="0.25">
      <c r="H1592" s="26"/>
    </row>
    <row r="1593" spans="8:8" x14ac:dyDescent="0.25">
      <c r="H1593" s="26"/>
    </row>
    <row r="1594" spans="8:8" x14ac:dyDescent="0.25">
      <c r="H1594" s="26"/>
    </row>
    <row r="1595" spans="8:8" x14ac:dyDescent="0.25">
      <c r="H1595" s="26"/>
    </row>
    <row r="1596" spans="8:8" x14ac:dyDescent="0.25">
      <c r="H1596" s="26"/>
    </row>
    <row r="1597" spans="8:8" x14ac:dyDescent="0.25">
      <c r="H1597" s="26"/>
    </row>
    <row r="1598" spans="8:8" x14ac:dyDescent="0.25">
      <c r="H1598" s="26"/>
    </row>
    <row r="1599" spans="8:8" x14ac:dyDescent="0.25">
      <c r="H1599" s="26"/>
    </row>
    <row r="1600" spans="8:8" x14ac:dyDescent="0.25">
      <c r="H1600" s="26"/>
    </row>
    <row r="1601" spans="8:8" x14ac:dyDescent="0.25">
      <c r="H1601" s="26"/>
    </row>
    <row r="1602" spans="8:8" x14ac:dyDescent="0.25">
      <c r="H1602" s="26"/>
    </row>
    <row r="1603" spans="8:8" x14ac:dyDescent="0.25">
      <c r="H1603" s="26"/>
    </row>
    <row r="1604" spans="8:8" x14ac:dyDescent="0.25">
      <c r="H1604" s="26"/>
    </row>
    <row r="1605" spans="8:8" x14ac:dyDescent="0.25">
      <c r="H1605" s="26"/>
    </row>
    <row r="1606" spans="8:8" x14ac:dyDescent="0.25">
      <c r="H1606" s="26"/>
    </row>
    <row r="1607" spans="8:8" x14ac:dyDescent="0.25">
      <c r="H1607" s="26"/>
    </row>
    <row r="1608" spans="8:8" x14ac:dyDescent="0.25">
      <c r="H1608" s="26"/>
    </row>
    <row r="1609" spans="8:8" x14ac:dyDescent="0.25">
      <c r="H1609" s="26"/>
    </row>
    <row r="1610" spans="8:8" x14ac:dyDescent="0.25">
      <c r="H1610" s="26"/>
    </row>
    <row r="1611" spans="8:8" x14ac:dyDescent="0.25">
      <c r="H1611" s="26"/>
    </row>
    <row r="1612" spans="8:8" x14ac:dyDescent="0.25">
      <c r="H1612" s="26"/>
    </row>
    <row r="1613" spans="8:8" x14ac:dyDescent="0.25">
      <c r="H1613" s="26"/>
    </row>
    <row r="1614" spans="8:8" x14ac:dyDescent="0.25">
      <c r="H1614" s="26"/>
    </row>
    <row r="1615" spans="8:8" x14ac:dyDescent="0.25">
      <c r="H1615" s="26"/>
    </row>
    <row r="1616" spans="8:8" x14ac:dyDescent="0.25">
      <c r="H1616" s="26"/>
    </row>
    <row r="1617" spans="8:8" x14ac:dyDescent="0.25">
      <c r="H1617" s="26"/>
    </row>
    <row r="1618" spans="8:8" x14ac:dyDescent="0.25">
      <c r="H1618" s="26"/>
    </row>
    <row r="1619" spans="8:8" x14ac:dyDescent="0.25">
      <c r="H1619" s="26"/>
    </row>
    <row r="1620" spans="8:8" x14ac:dyDescent="0.25">
      <c r="H1620" s="26"/>
    </row>
    <row r="1621" spans="8:8" x14ac:dyDescent="0.25">
      <c r="H1621" s="26"/>
    </row>
    <row r="1622" spans="8:8" x14ac:dyDescent="0.25">
      <c r="H1622" s="26"/>
    </row>
    <row r="1623" spans="8:8" x14ac:dyDescent="0.25">
      <c r="H1623" s="26"/>
    </row>
    <row r="1624" spans="8:8" x14ac:dyDescent="0.25">
      <c r="H1624" s="26"/>
    </row>
    <row r="1625" spans="8:8" x14ac:dyDescent="0.25">
      <c r="H1625" s="26"/>
    </row>
    <row r="1626" spans="8:8" x14ac:dyDescent="0.25">
      <c r="H1626" s="26"/>
    </row>
    <row r="1627" spans="8:8" x14ac:dyDescent="0.25">
      <c r="H1627" s="26"/>
    </row>
    <row r="1628" spans="8:8" x14ac:dyDescent="0.25">
      <c r="H1628" s="26"/>
    </row>
    <row r="1629" spans="8:8" x14ac:dyDescent="0.25">
      <c r="H1629" s="26"/>
    </row>
    <row r="1630" spans="8:8" x14ac:dyDescent="0.25">
      <c r="H1630" s="26"/>
    </row>
    <row r="1631" spans="8:8" x14ac:dyDescent="0.25">
      <c r="H1631" s="26"/>
    </row>
    <row r="1632" spans="8:8" x14ac:dyDescent="0.25">
      <c r="H1632" s="26"/>
    </row>
    <row r="1633" spans="8:8" x14ac:dyDescent="0.25">
      <c r="H1633" s="26"/>
    </row>
    <row r="1634" spans="8:8" x14ac:dyDescent="0.25">
      <c r="H1634" s="26"/>
    </row>
    <row r="1635" spans="8:8" x14ac:dyDescent="0.25">
      <c r="H1635" s="26"/>
    </row>
    <row r="1636" spans="8:8" x14ac:dyDescent="0.25">
      <c r="H1636" s="26"/>
    </row>
    <row r="1637" spans="8:8" x14ac:dyDescent="0.25">
      <c r="H1637" s="26"/>
    </row>
    <row r="1638" spans="8:8" x14ac:dyDescent="0.25">
      <c r="H1638" s="26"/>
    </row>
    <row r="1639" spans="8:8" x14ac:dyDescent="0.25">
      <c r="H1639" s="26"/>
    </row>
    <row r="1640" spans="8:8" x14ac:dyDescent="0.25">
      <c r="H1640" s="26"/>
    </row>
    <row r="1641" spans="8:8" x14ac:dyDescent="0.25">
      <c r="H1641" s="26"/>
    </row>
    <row r="1642" spans="8:8" x14ac:dyDescent="0.25">
      <c r="H1642" s="26"/>
    </row>
    <row r="1643" spans="8:8" x14ac:dyDescent="0.25">
      <c r="H1643" s="26"/>
    </row>
    <row r="1644" spans="8:8" x14ac:dyDescent="0.25">
      <c r="H1644" s="26"/>
    </row>
    <row r="1645" spans="8:8" x14ac:dyDescent="0.25">
      <c r="H1645" s="26"/>
    </row>
    <row r="1646" spans="8:8" x14ac:dyDescent="0.25">
      <c r="H1646" s="26"/>
    </row>
    <row r="1647" spans="8:8" x14ac:dyDescent="0.25">
      <c r="H1647" s="26"/>
    </row>
    <row r="1648" spans="8:8" x14ac:dyDescent="0.25">
      <c r="H1648" s="26"/>
    </row>
    <row r="1649" spans="8:8" x14ac:dyDescent="0.25">
      <c r="H1649" s="26"/>
    </row>
    <row r="1650" spans="8:8" x14ac:dyDescent="0.25">
      <c r="H1650" s="26"/>
    </row>
    <row r="1651" spans="8:8" x14ac:dyDescent="0.25">
      <c r="H1651" s="26"/>
    </row>
    <row r="1652" spans="8:8" x14ac:dyDescent="0.25">
      <c r="H1652" s="26"/>
    </row>
    <row r="1653" spans="8:8" x14ac:dyDescent="0.25">
      <c r="H1653" s="26"/>
    </row>
    <row r="1654" spans="8:8" x14ac:dyDescent="0.25">
      <c r="H1654" s="26"/>
    </row>
    <row r="1655" spans="8:8" x14ac:dyDescent="0.25">
      <c r="H1655" s="26"/>
    </row>
    <row r="1656" spans="8:8" x14ac:dyDescent="0.25">
      <c r="H1656" s="26"/>
    </row>
    <row r="1657" spans="8:8" x14ac:dyDescent="0.25">
      <c r="H1657" s="26"/>
    </row>
    <row r="1658" spans="8:8" x14ac:dyDescent="0.25">
      <c r="H1658" s="26"/>
    </row>
    <row r="1659" spans="8:8" x14ac:dyDescent="0.25">
      <c r="H1659" s="26"/>
    </row>
    <row r="1660" spans="8:8" x14ac:dyDescent="0.25">
      <c r="H1660" s="26"/>
    </row>
    <row r="1661" spans="8:8" x14ac:dyDescent="0.25">
      <c r="H1661" s="26"/>
    </row>
    <row r="1662" spans="8:8" x14ac:dyDescent="0.25">
      <c r="H1662" s="26"/>
    </row>
    <row r="1663" spans="8:8" x14ac:dyDescent="0.25">
      <c r="H1663" s="26"/>
    </row>
    <row r="1664" spans="8:8" x14ac:dyDescent="0.25">
      <c r="H1664" s="26"/>
    </row>
    <row r="1665" spans="8:8" x14ac:dyDescent="0.25">
      <c r="H1665" s="26"/>
    </row>
    <row r="1666" spans="8:8" x14ac:dyDescent="0.25">
      <c r="H1666" s="26"/>
    </row>
    <row r="1667" spans="8:8" x14ac:dyDescent="0.25">
      <c r="H1667" s="26"/>
    </row>
    <row r="1668" spans="8:8" x14ac:dyDescent="0.25">
      <c r="H1668" s="26"/>
    </row>
    <row r="1669" spans="8:8" x14ac:dyDescent="0.25">
      <c r="H1669" s="26"/>
    </row>
    <row r="1670" spans="8:8" x14ac:dyDescent="0.25">
      <c r="H1670" s="26"/>
    </row>
    <row r="1671" spans="8:8" x14ac:dyDescent="0.25">
      <c r="H1671" s="26"/>
    </row>
    <row r="1672" spans="8:8" x14ac:dyDescent="0.25">
      <c r="H1672" s="26"/>
    </row>
    <row r="1673" spans="8:8" x14ac:dyDescent="0.25">
      <c r="H1673" s="26"/>
    </row>
    <row r="1674" spans="8:8" x14ac:dyDescent="0.25">
      <c r="H1674" s="26"/>
    </row>
    <row r="1675" spans="8:8" x14ac:dyDescent="0.25">
      <c r="H1675" s="26"/>
    </row>
    <row r="1676" spans="8:8" x14ac:dyDescent="0.25">
      <c r="H1676" s="26"/>
    </row>
    <row r="1677" spans="8:8" x14ac:dyDescent="0.25">
      <c r="H1677" s="26"/>
    </row>
    <row r="1678" spans="8:8" x14ac:dyDescent="0.25">
      <c r="H1678" s="26"/>
    </row>
    <row r="1679" spans="8:8" x14ac:dyDescent="0.25">
      <c r="H1679" s="26"/>
    </row>
    <row r="1680" spans="8:8" x14ac:dyDescent="0.25">
      <c r="H1680" s="26"/>
    </row>
    <row r="1681" spans="8:8" x14ac:dyDescent="0.25">
      <c r="H1681" s="26"/>
    </row>
    <row r="1682" spans="8:8" x14ac:dyDescent="0.25">
      <c r="H1682" s="26"/>
    </row>
    <row r="1683" spans="8:8" x14ac:dyDescent="0.25">
      <c r="H1683" s="26"/>
    </row>
    <row r="1684" spans="8:8" x14ac:dyDescent="0.25">
      <c r="H1684" s="26"/>
    </row>
    <row r="1685" spans="8:8" x14ac:dyDescent="0.25">
      <c r="H1685" s="26"/>
    </row>
    <row r="1686" spans="8:8" x14ac:dyDescent="0.25">
      <c r="H1686" s="26"/>
    </row>
    <row r="1687" spans="8:8" x14ac:dyDescent="0.25">
      <c r="H1687" s="26"/>
    </row>
    <row r="1688" spans="8:8" x14ac:dyDescent="0.25">
      <c r="H1688" s="26"/>
    </row>
    <row r="1689" spans="8:8" x14ac:dyDescent="0.25">
      <c r="H1689" s="26"/>
    </row>
    <row r="1690" spans="8:8" x14ac:dyDescent="0.25">
      <c r="H1690" s="26"/>
    </row>
    <row r="1691" spans="8:8" x14ac:dyDescent="0.25">
      <c r="H1691" s="26"/>
    </row>
    <row r="1692" spans="8:8" x14ac:dyDescent="0.25">
      <c r="H1692" s="26"/>
    </row>
    <row r="1693" spans="8:8" x14ac:dyDescent="0.25">
      <c r="H1693" s="26"/>
    </row>
    <row r="1694" spans="8:8" x14ac:dyDescent="0.25">
      <c r="H1694" s="26"/>
    </row>
    <row r="1695" spans="8:8" x14ac:dyDescent="0.25">
      <c r="H1695" s="26"/>
    </row>
    <row r="1696" spans="8:8" x14ac:dyDescent="0.25">
      <c r="H1696" s="26"/>
    </row>
    <row r="1697" spans="8:8" x14ac:dyDescent="0.25">
      <c r="H1697" s="26"/>
    </row>
    <row r="1698" spans="8:8" x14ac:dyDescent="0.25">
      <c r="H1698" s="26"/>
    </row>
    <row r="1699" spans="8:8" x14ac:dyDescent="0.25">
      <c r="H1699" s="26"/>
    </row>
    <row r="1700" spans="8:8" x14ac:dyDescent="0.25">
      <c r="H1700" s="26"/>
    </row>
    <row r="1701" spans="8:8" x14ac:dyDescent="0.25">
      <c r="H1701" s="26"/>
    </row>
    <row r="1702" spans="8:8" x14ac:dyDescent="0.25">
      <c r="H1702" s="26"/>
    </row>
    <row r="1703" spans="8:8" x14ac:dyDescent="0.25">
      <c r="H1703" s="26"/>
    </row>
    <row r="1704" spans="8:8" x14ac:dyDescent="0.25">
      <c r="H1704" s="26"/>
    </row>
    <row r="1705" spans="8:8" x14ac:dyDescent="0.25">
      <c r="H1705" s="26"/>
    </row>
    <row r="1706" spans="8:8" x14ac:dyDescent="0.25">
      <c r="H1706" s="26"/>
    </row>
    <row r="1707" spans="8:8" x14ac:dyDescent="0.25">
      <c r="H1707" s="26"/>
    </row>
    <row r="1708" spans="8:8" x14ac:dyDescent="0.25">
      <c r="H1708" s="26"/>
    </row>
    <row r="1709" spans="8:8" x14ac:dyDescent="0.25">
      <c r="H1709" s="26"/>
    </row>
    <row r="1710" spans="8:8" x14ac:dyDescent="0.25">
      <c r="H1710" s="26"/>
    </row>
    <row r="1711" spans="8:8" x14ac:dyDescent="0.25">
      <c r="H1711" s="26"/>
    </row>
    <row r="1712" spans="8:8" x14ac:dyDescent="0.25">
      <c r="H1712" s="26"/>
    </row>
    <row r="1713" spans="8:8" x14ac:dyDescent="0.25">
      <c r="H1713" s="26"/>
    </row>
    <row r="1714" spans="8:8" x14ac:dyDescent="0.25">
      <c r="H1714" s="26"/>
    </row>
    <row r="1715" spans="8:8" x14ac:dyDescent="0.25">
      <c r="H1715" s="26"/>
    </row>
    <row r="1716" spans="8:8" x14ac:dyDescent="0.25">
      <c r="H1716" s="26"/>
    </row>
    <row r="1717" spans="8:8" x14ac:dyDescent="0.25">
      <c r="H1717" s="26"/>
    </row>
    <row r="1718" spans="8:8" x14ac:dyDescent="0.25">
      <c r="H1718" s="26"/>
    </row>
    <row r="1719" spans="8:8" x14ac:dyDescent="0.25">
      <c r="H1719" s="26"/>
    </row>
    <row r="1720" spans="8:8" x14ac:dyDescent="0.25">
      <c r="H1720" s="26"/>
    </row>
    <row r="1721" spans="8:8" x14ac:dyDescent="0.25">
      <c r="H1721" s="26"/>
    </row>
    <row r="1722" spans="8:8" x14ac:dyDescent="0.25">
      <c r="H1722" s="26"/>
    </row>
    <row r="1723" spans="8:8" x14ac:dyDescent="0.25">
      <c r="H1723" s="26"/>
    </row>
    <row r="1724" spans="8:8" x14ac:dyDescent="0.25">
      <c r="H1724" s="26"/>
    </row>
    <row r="1725" spans="8:8" x14ac:dyDescent="0.25">
      <c r="H1725" s="26"/>
    </row>
    <row r="1726" spans="8:8" x14ac:dyDescent="0.25">
      <c r="H1726" s="26"/>
    </row>
    <row r="1727" spans="8:8" x14ac:dyDescent="0.25">
      <c r="H1727" s="26"/>
    </row>
    <row r="1728" spans="8:8" x14ac:dyDescent="0.25">
      <c r="H1728" s="26"/>
    </row>
    <row r="1729" spans="8:8" x14ac:dyDescent="0.25">
      <c r="H1729" s="26"/>
    </row>
    <row r="1730" spans="8:8" x14ac:dyDescent="0.25">
      <c r="H1730" s="26"/>
    </row>
    <row r="1731" spans="8:8" x14ac:dyDescent="0.25">
      <c r="H1731" s="26"/>
    </row>
    <row r="1732" spans="8:8" x14ac:dyDescent="0.25">
      <c r="H1732" s="26"/>
    </row>
    <row r="1733" spans="8:8" x14ac:dyDescent="0.25">
      <c r="H1733" s="26"/>
    </row>
    <row r="1734" spans="8:8" x14ac:dyDescent="0.25">
      <c r="H1734" s="26"/>
    </row>
    <row r="1735" spans="8:8" x14ac:dyDescent="0.25">
      <c r="H1735" s="26"/>
    </row>
    <row r="1736" spans="8:8" x14ac:dyDescent="0.25">
      <c r="H1736" s="26"/>
    </row>
    <row r="1737" spans="8:8" x14ac:dyDescent="0.25">
      <c r="H1737" s="26"/>
    </row>
    <row r="1738" spans="8:8" x14ac:dyDescent="0.25">
      <c r="H1738" s="26"/>
    </row>
    <row r="1739" spans="8:8" x14ac:dyDescent="0.25">
      <c r="H1739" s="26"/>
    </row>
    <row r="1740" spans="8:8" x14ac:dyDescent="0.25">
      <c r="H1740" s="26"/>
    </row>
    <row r="1741" spans="8:8" x14ac:dyDescent="0.25">
      <c r="H1741" s="26"/>
    </row>
    <row r="1742" spans="8:8" x14ac:dyDescent="0.25">
      <c r="H1742" s="26"/>
    </row>
    <row r="1743" spans="8:8" x14ac:dyDescent="0.25">
      <c r="H1743" s="26"/>
    </row>
    <row r="1744" spans="8:8" x14ac:dyDescent="0.25">
      <c r="H1744" s="26"/>
    </row>
    <row r="1745" spans="8:8" x14ac:dyDescent="0.25">
      <c r="H1745" s="26"/>
    </row>
    <row r="1746" spans="8:8" x14ac:dyDescent="0.25">
      <c r="H1746" s="26"/>
    </row>
    <row r="1747" spans="8:8" x14ac:dyDescent="0.25">
      <c r="H1747" s="26"/>
    </row>
    <row r="1748" spans="8:8" x14ac:dyDescent="0.25">
      <c r="H1748" s="26"/>
    </row>
    <row r="1749" spans="8:8" x14ac:dyDescent="0.25">
      <c r="H1749" s="26"/>
    </row>
    <row r="1750" spans="8:8" x14ac:dyDescent="0.25">
      <c r="H1750" s="26"/>
    </row>
    <row r="1751" spans="8:8" x14ac:dyDescent="0.25">
      <c r="H1751" s="26"/>
    </row>
    <row r="1752" spans="8:8" x14ac:dyDescent="0.25">
      <c r="H1752" s="26"/>
    </row>
    <row r="1753" spans="8:8" x14ac:dyDescent="0.25">
      <c r="H1753" s="26"/>
    </row>
    <row r="1754" spans="8:8" x14ac:dyDescent="0.25">
      <c r="H1754" s="26"/>
    </row>
    <row r="1755" spans="8:8" x14ac:dyDescent="0.25">
      <c r="H1755" s="26"/>
    </row>
    <row r="1756" spans="8:8" x14ac:dyDescent="0.25">
      <c r="H1756" s="26"/>
    </row>
    <row r="1757" spans="8:8" x14ac:dyDescent="0.25">
      <c r="H1757" s="26"/>
    </row>
    <row r="1758" spans="8:8" x14ac:dyDescent="0.25">
      <c r="H1758" s="26"/>
    </row>
    <row r="1759" spans="8:8" x14ac:dyDescent="0.25">
      <c r="H1759" s="26"/>
    </row>
    <row r="1760" spans="8:8" x14ac:dyDescent="0.25">
      <c r="H1760" s="26"/>
    </row>
    <row r="1761" spans="8:8" x14ac:dyDescent="0.25">
      <c r="H1761" s="26"/>
    </row>
    <row r="1762" spans="8:8" x14ac:dyDescent="0.25">
      <c r="H1762" s="26"/>
    </row>
    <row r="1763" spans="8:8" x14ac:dyDescent="0.25">
      <c r="H1763" s="26"/>
    </row>
    <row r="1764" spans="8:8" x14ac:dyDescent="0.25">
      <c r="H1764" s="26"/>
    </row>
    <row r="1765" spans="8:8" x14ac:dyDescent="0.25">
      <c r="H1765" s="26"/>
    </row>
    <row r="1766" spans="8:8" x14ac:dyDescent="0.25">
      <c r="H1766" s="26"/>
    </row>
    <row r="1767" spans="8:8" x14ac:dyDescent="0.25">
      <c r="H1767" s="26"/>
    </row>
    <row r="1768" spans="8:8" x14ac:dyDescent="0.25">
      <c r="H1768" s="26"/>
    </row>
    <row r="1769" spans="8:8" x14ac:dyDescent="0.25">
      <c r="H1769" s="26"/>
    </row>
    <row r="1770" spans="8:8" x14ac:dyDescent="0.25">
      <c r="H1770" s="26"/>
    </row>
    <row r="1771" spans="8:8" x14ac:dyDescent="0.25">
      <c r="H1771" s="26"/>
    </row>
    <row r="1772" spans="8:8" x14ac:dyDescent="0.25">
      <c r="H1772" s="26"/>
    </row>
    <row r="1773" spans="8:8" x14ac:dyDescent="0.25">
      <c r="H1773" s="26"/>
    </row>
    <row r="1774" spans="8:8" x14ac:dyDescent="0.25">
      <c r="H1774" s="26"/>
    </row>
    <row r="1775" spans="8:8" x14ac:dyDescent="0.25">
      <c r="H1775" s="26"/>
    </row>
    <row r="1776" spans="8:8" x14ac:dyDescent="0.25">
      <c r="H1776" s="26"/>
    </row>
    <row r="1777" spans="8:8" x14ac:dyDescent="0.25">
      <c r="H1777" s="26"/>
    </row>
    <row r="1778" spans="8:8" x14ac:dyDescent="0.25">
      <c r="H1778" s="26"/>
    </row>
    <row r="1779" spans="8:8" x14ac:dyDescent="0.25">
      <c r="H1779" s="26"/>
    </row>
    <row r="1780" spans="8:8" x14ac:dyDescent="0.25">
      <c r="H1780" s="26"/>
    </row>
    <row r="1781" spans="8:8" x14ac:dyDescent="0.25">
      <c r="H1781" s="26"/>
    </row>
    <row r="1782" spans="8:8" x14ac:dyDescent="0.25">
      <c r="H1782" s="26"/>
    </row>
    <row r="1783" spans="8:8" x14ac:dyDescent="0.25">
      <c r="H1783" s="26"/>
    </row>
    <row r="1784" spans="8:8" x14ac:dyDescent="0.25">
      <c r="H1784" s="26"/>
    </row>
    <row r="1785" spans="8:8" x14ac:dyDescent="0.25">
      <c r="H1785" s="26"/>
    </row>
    <row r="1786" spans="8:8" x14ac:dyDescent="0.25">
      <c r="H1786" s="26"/>
    </row>
    <row r="1787" spans="8:8" x14ac:dyDescent="0.25">
      <c r="H1787" s="26"/>
    </row>
    <row r="1788" spans="8:8" x14ac:dyDescent="0.25">
      <c r="H1788" s="26"/>
    </row>
    <row r="1789" spans="8:8" x14ac:dyDescent="0.25">
      <c r="H1789" s="26"/>
    </row>
    <row r="1790" spans="8:8" x14ac:dyDescent="0.25">
      <c r="H1790" s="26"/>
    </row>
    <row r="1791" spans="8:8" x14ac:dyDescent="0.25">
      <c r="H1791" s="26"/>
    </row>
    <row r="1792" spans="8:8" x14ac:dyDescent="0.25">
      <c r="H1792" s="26"/>
    </row>
    <row r="1793" spans="8:8" x14ac:dyDescent="0.25">
      <c r="H1793" s="26"/>
    </row>
    <row r="1794" spans="8:8" x14ac:dyDescent="0.25">
      <c r="H1794" s="26"/>
    </row>
    <row r="1795" spans="8:8" x14ac:dyDescent="0.25">
      <c r="H1795" s="26"/>
    </row>
    <row r="1796" spans="8:8" x14ac:dyDescent="0.25">
      <c r="H1796" s="26"/>
    </row>
    <row r="1797" spans="8:8" x14ac:dyDescent="0.25">
      <c r="H1797" s="26"/>
    </row>
    <row r="1798" spans="8:8" x14ac:dyDescent="0.25">
      <c r="H1798" s="26"/>
    </row>
    <row r="1799" spans="8:8" x14ac:dyDescent="0.25">
      <c r="H1799" s="26"/>
    </row>
    <row r="1800" spans="8:8" x14ac:dyDescent="0.25">
      <c r="H1800" s="26"/>
    </row>
    <row r="1801" spans="8:8" x14ac:dyDescent="0.25">
      <c r="H1801" s="26"/>
    </row>
    <row r="1802" spans="8:8" x14ac:dyDescent="0.25">
      <c r="H1802" s="26"/>
    </row>
    <row r="1803" spans="8:8" x14ac:dyDescent="0.25">
      <c r="H1803" s="26"/>
    </row>
    <row r="1804" spans="8:8" x14ac:dyDescent="0.25">
      <c r="H1804" s="26"/>
    </row>
    <row r="1805" spans="8:8" x14ac:dyDescent="0.25">
      <c r="H1805" s="26"/>
    </row>
    <row r="1806" spans="8:8" x14ac:dyDescent="0.25">
      <c r="H1806" s="26"/>
    </row>
    <row r="1807" spans="8:8" x14ac:dyDescent="0.25">
      <c r="H1807" s="26"/>
    </row>
    <row r="1808" spans="8:8" x14ac:dyDescent="0.25">
      <c r="H1808" s="26"/>
    </row>
    <row r="1809" spans="8:8" x14ac:dyDescent="0.25">
      <c r="H1809" s="26"/>
    </row>
    <row r="1810" spans="8:8" x14ac:dyDescent="0.25">
      <c r="H1810" s="26"/>
    </row>
    <row r="1811" spans="8:8" x14ac:dyDescent="0.25">
      <c r="H1811" s="26"/>
    </row>
    <row r="1812" spans="8:8" x14ac:dyDescent="0.25">
      <c r="H1812" s="26"/>
    </row>
    <row r="1813" spans="8:8" x14ac:dyDescent="0.25">
      <c r="H1813" s="26"/>
    </row>
    <row r="1814" spans="8:8" x14ac:dyDescent="0.25">
      <c r="H1814" s="26"/>
    </row>
    <row r="1815" spans="8:8" x14ac:dyDescent="0.25">
      <c r="H1815" s="26"/>
    </row>
    <row r="1816" spans="8:8" x14ac:dyDescent="0.25">
      <c r="H1816" s="26"/>
    </row>
    <row r="1817" spans="8:8" x14ac:dyDescent="0.25">
      <c r="H1817" s="26"/>
    </row>
    <row r="1818" spans="8:8" x14ac:dyDescent="0.25">
      <c r="H1818" s="26"/>
    </row>
    <row r="1819" spans="8:8" x14ac:dyDescent="0.25">
      <c r="H1819" s="26"/>
    </row>
    <row r="1820" spans="8:8" x14ac:dyDescent="0.25">
      <c r="H1820" s="26"/>
    </row>
    <row r="1821" spans="8:8" x14ac:dyDescent="0.25">
      <c r="H1821" s="26"/>
    </row>
    <row r="1822" spans="8:8" x14ac:dyDescent="0.25">
      <c r="H1822" s="26"/>
    </row>
    <row r="1823" spans="8:8" x14ac:dyDescent="0.25">
      <c r="H1823" s="26"/>
    </row>
    <row r="1824" spans="8:8" x14ac:dyDescent="0.25">
      <c r="H1824" s="26"/>
    </row>
    <row r="1825" spans="8:8" x14ac:dyDescent="0.25">
      <c r="H1825" s="26"/>
    </row>
    <row r="1826" spans="8:8" x14ac:dyDescent="0.25">
      <c r="H1826" s="26"/>
    </row>
    <row r="1827" spans="8:8" x14ac:dyDescent="0.25">
      <c r="H1827" s="26"/>
    </row>
    <row r="1828" spans="8:8" x14ac:dyDescent="0.25">
      <c r="H1828" s="26"/>
    </row>
    <row r="1829" spans="8:8" x14ac:dyDescent="0.25">
      <c r="H1829" s="26"/>
    </row>
    <row r="1830" spans="8:8" x14ac:dyDescent="0.25">
      <c r="H1830" s="26"/>
    </row>
    <row r="1831" spans="8:8" x14ac:dyDescent="0.25">
      <c r="H1831" s="26"/>
    </row>
    <row r="1832" spans="8:8" x14ac:dyDescent="0.25">
      <c r="H1832" s="26"/>
    </row>
    <row r="1833" spans="8:8" x14ac:dyDescent="0.25">
      <c r="H1833" s="26"/>
    </row>
    <row r="1834" spans="8:8" x14ac:dyDescent="0.25">
      <c r="H1834" s="26"/>
    </row>
    <row r="1835" spans="8:8" x14ac:dyDescent="0.25">
      <c r="H1835" s="26"/>
    </row>
    <row r="1836" spans="8:8" x14ac:dyDescent="0.25">
      <c r="H1836" s="26"/>
    </row>
    <row r="1837" spans="8:8" x14ac:dyDescent="0.25">
      <c r="H1837" s="26"/>
    </row>
    <row r="1838" spans="8:8" x14ac:dyDescent="0.25">
      <c r="H1838" s="26"/>
    </row>
    <row r="1839" spans="8:8" x14ac:dyDescent="0.25">
      <c r="H1839" s="26"/>
    </row>
    <row r="1840" spans="8:8" x14ac:dyDescent="0.25">
      <c r="H1840" s="26"/>
    </row>
    <row r="1841" spans="8:8" x14ac:dyDescent="0.25">
      <c r="H1841" s="26"/>
    </row>
    <row r="1842" spans="8:8" x14ac:dyDescent="0.25">
      <c r="H1842" s="26"/>
    </row>
    <row r="1843" spans="8:8" x14ac:dyDescent="0.25">
      <c r="H1843" s="26"/>
    </row>
    <row r="1844" spans="8:8" x14ac:dyDescent="0.25">
      <c r="H1844" s="26"/>
    </row>
    <row r="1845" spans="8:8" x14ac:dyDescent="0.25">
      <c r="H1845" s="26"/>
    </row>
    <row r="1846" spans="8:8" x14ac:dyDescent="0.25">
      <c r="H1846" s="26"/>
    </row>
    <row r="1847" spans="8:8" x14ac:dyDescent="0.25">
      <c r="H1847" s="26"/>
    </row>
    <row r="1848" spans="8:8" x14ac:dyDescent="0.25">
      <c r="H1848" s="26"/>
    </row>
    <row r="1849" spans="8:8" x14ac:dyDescent="0.25">
      <c r="H1849" s="26"/>
    </row>
    <row r="1850" spans="8:8" x14ac:dyDescent="0.25">
      <c r="H1850" s="26"/>
    </row>
    <row r="1851" spans="8:8" x14ac:dyDescent="0.25">
      <c r="H1851" s="26"/>
    </row>
    <row r="1852" spans="8:8" x14ac:dyDescent="0.25">
      <c r="H1852" s="26"/>
    </row>
    <row r="1853" spans="8:8" x14ac:dyDescent="0.25">
      <c r="H1853" s="26"/>
    </row>
    <row r="1854" spans="8:8" x14ac:dyDescent="0.25">
      <c r="H1854" s="26"/>
    </row>
    <row r="1855" spans="8:8" x14ac:dyDescent="0.25">
      <c r="H1855" s="26"/>
    </row>
    <row r="1856" spans="8:8" x14ac:dyDescent="0.25">
      <c r="H1856" s="26"/>
    </row>
    <row r="1857" spans="8:8" x14ac:dyDescent="0.25">
      <c r="H1857" s="26"/>
    </row>
    <row r="1858" spans="8:8" x14ac:dyDescent="0.25">
      <c r="H1858" s="26"/>
    </row>
    <row r="1859" spans="8:8" x14ac:dyDescent="0.25">
      <c r="H1859" s="26"/>
    </row>
    <row r="1860" spans="8:8" x14ac:dyDescent="0.25">
      <c r="H1860" s="26"/>
    </row>
    <row r="1861" spans="8:8" x14ac:dyDescent="0.25">
      <c r="H1861" s="26"/>
    </row>
    <row r="1862" spans="8:8" x14ac:dyDescent="0.25">
      <c r="H1862" s="26"/>
    </row>
    <row r="1863" spans="8:8" x14ac:dyDescent="0.25">
      <c r="H1863" s="26"/>
    </row>
    <row r="1864" spans="8:8" x14ac:dyDescent="0.25">
      <c r="H1864" s="26"/>
    </row>
    <row r="1865" spans="8:8" x14ac:dyDescent="0.25">
      <c r="H1865" s="26"/>
    </row>
    <row r="1866" spans="8:8" x14ac:dyDescent="0.25">
      <c r="H1866" s="26"/>
    </row>
    <row r="1867" spans="8:8" x14ac:dyDescent="0.25">
      <c r="H1867" s="26"/>
    </row>
    <row r="1868" spans="8:8" x14ac:dyDescent="0.25">
      <c r="H1868" s="26"/>
    </row>
    <row r="1869" spans="8:8" x14ac:dyDescent="0.25">
      <c r="H1869" s="26"/>
    </row>
    <row r="1870" spans="8:8" x14ac:dyDescent="0.25">
      <c r="H1870" s="26"/>
    </row>
    <row r="1871" spans="8:8" x14ac:dyDescent="0.25">
      <c r="H1871" s="26"/>
    </row>
    <row r="1872" spans="8:8" x14ac:dyDescent="0.25">
      <c r="H1872" s="26"/>
    </row>
    <row r="1873" spans="8:8" x14ac:dyDescent="0.25">
      <c r="H1873" s="26"/>
    </row>
    <row r="1874" spans="8:8" x14ac:dyDescent="0.25">
      <c r="H1874" s="26"/>
    </row>
    <row r="1875" spans="8:8" x14ac:dyDescent="0.25">
      <c r="H1875" s="26"/>
    </row>
    <row r="1876" spans="8:8" x14ac:dyDescent="0.25">
      <c r="H1876" s="26"/>
    </row>
    <row r="1877" spans="8:8" x14ac:dyDescent="0.25">
      <c r="H1877" s="26"/>
    </row>
    <row r="1878" spans="8:8" x14ac:dyDescent="0.25">
      <c r="H1878" s="26"/>
    </row>
    <row r="1879" spans="8:8" x14ac:dyDescent="0.25">
      <c r="H1879" s="26"/>
    </row>
    <row r="1880" spans="8:8" x14ac:dyDescent="0.25">
      <c r="H1880" s="26"/>
    </row>
    <row r="1881" spans="8:8" x14ac:dyDescent="0.25">
      <c r="H1881" s="26"/>
    </row>
    <row r="1882" spans="8:8" x14ac:dyDescent="0.25">
      <c r="H1882" s="26"/>
    </row>
    <row r="1883" spans="8:8" x14ac:dyDescent="0.25">
      <c r="H1883" s="26"/>
    </row>
    <row r="1884" spans="8:8" x14ac:dyDescent="0.25">
      <c r="H1884" s="26"/>
    </row>
    <row r="1885" spans="8:8" x14ac:dyDescent="0.25">
      <c r="H1885" s="26"/>
    </row>
    <row r="1886" spans="8:8" x14ac:dyDescent="0.25">
      <c r="H1886" s="26"/>
    </row>
    <row r="1887" spans="8:8" x14ac:dyDescent="0.25">
      <c r="H1887" s="26"/>
    </row>
    <row r="1888" spans="8:8" x14ac:dyDescent="0.25">
      <c r="H1888" s="26"/>
    </row>
    <row r="1889" spans="8:8" x14ac:dyDescent="0.25">
      <c r="H1889" s="26"/>
    </row>
    <row r="1890" spans="8:8" x14ac:dyDescent="0.25">
      <c r="H1890" s="26"/>
    </row>
    <row r="1891" spans="8:8" x14ac:dyDescent="0.25">
      <c r="H1891" s="26"/>
    </row>
    <row r="1892" spans="8:8" x14ac:dyDescent="0.25">
      <c r="H1892" s="26"/>
    </row>
    <row r="1893" spans="8:8" x14ac:dyDescent="0.25">
      <c r="H1893" s="26"/>
    </row>
    <row r="1894" spans="8:8" x14ac:dyDescent="0.25">
      <c r="H1894" s="26"/>
    </row>
    <row r="1895" spans="8:8" x14ac:dyDescent="0.25">
      <c r="H1895" s="26"/>
    </row>
    <row r="1896" spans="8:8" x14ac:dyDescent="0.25">
      <c r="H1896" s="26"/>
    </row>
    <row r="1897" spans="8:8" x14ac:dyDescent="0.25">
      <c r="H1897" s="26"/>
    </row>
    <row r="1898" spans="8:8" x14ac:dyDescent="0.25">
      <c r="H1898" s="26"/>
    </row>
    <row r="1899" spans="8:8" x14ac:dyDescent="0.25">
      <c r="H1899" s="26"/>
    </row>
    <row r="1900" spans="8:8" x14ac:dyDescent="0.25">
      <c r="H1900" s="26"/>
    </row>
    <row r="1901" spans="8:8" x14ac:dyDescent="0.25">
      <c r="H1901" s="26"/>
    </row>
    <row r="1902" spans="8:8" x14ac:dyDescent="0.25">
      <c r="H1902" s="26"/>
    </row>
    <row r="1903" spans="8:8" x14ac:dyDescent="0.25">
      <c r="H1903" s="26"/>
    </row>
    <row r="1904" spans="8:8" x14ac:dyDescent="0.25">
      <c r="H1904" s="26"/>
    </row>
    <row r="1905" spans="8:8" x14ac:dyDescent="0.25">
      <c r="H1905" s="26"/>
    </row>
    <row r="1906" spans="8:8" x14ac:dyDescent="0.25">
      <c r="H1906" s="26"/>
    </row>
    <row r="1907" spans="8:8" x14ac:dyDescent="0.25">
      <c r="H1907" s="26"/>
    </row>
    <row r="1908" spans="8:8" x14ac:dyDescent="0.25">
      <c r="H1908" s="26"/>
    </row>
    <row r="1909" spans="8:8" x14ac:dyDescent="0.25">
      <c r="H1909" s="26"/>
    </row>
    <row r="1910" spans="8:8" x14ac:dyDescent="0.25">
      <c r="H1910" s="26"/>
    </row>
    <row r="1911" spans="8:8" x14ac:dyDescent="0.25">
      <c r="H1911" s="26"/>
    </row>
    <row r="1912" spans="8:8" x14ac:dyDescent="0.25">
      <c r="H1912" s="26"/>
    </row>
    <row r="1913" spans="8:8" x14ac:dyDescent="0.25">
      <c r="H1913" s="26"/>
    </row>
    <row r="1914" spans="8:8" x14ac:dyDescent="0.25">
      <c r="H1914" s="26"/>
    </row>
    <row r="1915" spans="8:8" x14ac:dyDescent="0.25">
      <c r="H1915" s="26"/>
    </row>
    <row r="1916" spans="8:8" x14ac:dyDescent="0.25">
      <c r="H1916" s="26"/>
    </row>
    <row r="1917" spans="8:8" x14ac:dyDescent="0.25">
      <c r="H1917" s="26"/>
    </row>
    <row r="1918" spans="8:8" x14ac:dyDescent="0.25">
      <c r="H1918" s="26"/>
    </row>
    <row r="1919" spans="8:8" x14ac:dyDescent="0.25">
      <c r="H1919" s="26"/>
    </row>
    <row r="1920" spans="8:8" x14ac:dyDescent="0.25">
      <c r="H1920" s="26"/>
    </row>
    <row r="1921" spans="8:8" x14ac:dyDescent="0.25">
      <c r="H1921" s="26"/>
    </row>
    <row r="1922" spans="8:8" x14ac:dyDescent="0.25">
      <c r="H1922" s="26"/>
    </row>
    <row r="1923" spans="8:8" x14ac:dyDescent="0.25">
      <c r="H1923" s="26"/>
    </row>
    <row r="1924" spans="8:8" x14ac:dyDescent="0.25">
      <c r="H1924" s="26"/>
    </row>
    <row r="1925" spans="8:8" x14ac:dyDescent="0.25">
      <c r="H1925" s="26"/>
    </row>
    <row r="1926" spans="8:8" x14ac:dyDescent="0.25">
      <c r="H1926" s="26"/>
    </row>
    <row r="1927" spans="8:8" x14ac:dyDescent="0.25">
      <c r="H1927" s="26"/>
    </row>
    <row r="1928" spans="8:8" x14ac:dyDescent="0.25">
      <c r="H1928" s="26"/>
    </row>
    <row r="1929" spans="8:8" x14ac:dyDescent="0.25">
      <c r="H1929" s="26"/>
    </row>
    <row r="1930" spans="8:8" x14ac:dyDescent="0.25">
      <c r="H1930" s="26"/>
    </row>
    <row r="1931" spans="8:8" x14ac:dyDescent="0.25">
      <c r="H1931" s="26"/>
    </row>
    <row r="1932" spans="8:8" x14ac:dyDescent="0.25">
      <c r="H1932" s="26"/>
    </row>
    <row r="1933" spans="8:8" x14ac:dyDescent="0.25">
      <c r="H1933" s="26"/>
    </row>
    <row r="1934" spans="8:8" x14ac:dyDescent="0.25">
      <c r="H1934" s="26"/>
    </row>
    <row r="1935" spans="8:8" x14ac:dyDescent="0.25">
      <c r="H1935" s="26"/>
    </row>
    <row r="1936" spans="8:8" x14ac:dyDescent="0.25">
      <c r="H1936" s="26"/>
    </row>
    <row r="1937" spans="8:8" x14ac:dyDescent="0.25">
      <c r="H1937" s="26"/>
    </row>
    <row r="1938" spans="8:8" x14ac:dyDescent="0.25">
      <c r="H1938" s="26"/>
    </row>
    <row r="1939" spans="8:8" x14ac:dyDescent="0.25">
      <c r="H1939" s="26"/>
    </row>
    <row r="1940" spans="8:8" x14ac:dyDescent="0.25">
      <c r="H1940" s="26"/>
    </row>
    <row r="1941" spans="8:8" x14ac:dyDescent="0.25">
      <c r="H1941" s="26"/>
    </row>
    <row r="1942" spans="8:8" x14ac:dyDescent="0.25">
      <c r="H1942" s="26"/>
    </row>
    <row r="1943" spans="8:8" x14ac:dyDescent="0.25">
      <c r="H1943" s="26"/>
    </row>
    <row r="1944" spans="8:8" x14ac:dyDescent="0.25">
      <c r="H1944" s="26"/>
    </row>
    <row r="1945" spans="8:8" x14ac:dyDescent="0.25">
      <c r="H1945" s="26"/>
    </row>
    <row r="1946" spans="8:8" x14ac:dyDescent="0.25">
      <c r="H1946" s="26"/>
    </row>
    <row r="1947" spans="8:8" x14ac:dyDescent="0.25">
      <c r="H1947" s="26"/>
    </row>
    <row r="1948" spans="8:8" x14ac:dyDescent="0.25">
      <c r="H1948" s="26"/>
    </row>
    <row r="1949" spans="8:8" x14ac:dyDescent="0.25">
      <c r="H1949" s="26"/>
    </row>
    <row r="1950" spans="8:8" x14ac:dyDescent="0.25">
      <c r="H1950" s="26"/>
    </row>
    <row r="1951" spans="8:8" x14ac:dyDescent="0.25">
      <c r="H1951" s="26"/>
    </row>
    <row r="1952" spans="8:8" x14ac:dyDescent="0.25">
      <c r="H1952" s="26"/>
    </row>
    <row r="1953" spans="8:8" x14ac:dyDescent="0.25">
      <c r="H1953" s="26"/>
    </row>
    <row r="1954" spans="8:8" x14ac:dyDescent="0.25">
      <c r="H1954" s="26"/>
    </row>
    <row r="1955" spans="8:8" x14ac:dyDescent="0.25">
      <c r="H1955" s="26"/>
    </row>
    <row r="1956" spans="8:8" x14ac:dyDescent="0.25">
      <c r="H1956" s="26"/>
    </row>
    <row r="1957" spans="8:8" x14ac:dyDescent="0.25">
      <c r="H1957" s="26"/>
    </row>
    <row r="1958" spans="8:8" x14ac:dyDescent="0.25">
      <c r="H1958" s="26"/>
    </row>
    <row r="1959" spans="8:8" x14ac:dyDescent="0.25">
      <c r="H1959" s="26"/>
    </row>
    <row r="1960" spans="8:8" x14ac:dyDescent="0.25">
      <c r="H1960" s="26"/>
    </row>
    <row r="1961" spans="8:8" x14ac:dyDescent="0.25">
      <c r="H1961" s="26"/>
    </row>
    <row r="1962" spans="8:8" x14ac:dyDescent="0.25">
      <c r="H1962" s="26"/>
    </row>
    <row r="1963" spans="8:8" x14ac:dyDescent="0.25">
      <c r="H1963" s="26"/>
    </row>
    <row r="1964" spans="8:8" x14ac:dyDescent="0.25">
      <c r="H1964" s="26"/>
    </row>
    <row r="1965" spans="8:8" x14ac:dyDescent="0.25">
      <c r="H1965" s="26"/>
    </row>
    <row r="1966" spans="8:8" x14ac:dyDescent="0.25">
      <c r="H1966" s="26"/>
    </row>
    <row r="1967" spans="8:8" x14ac:dyDescent="0.25">
      <c r="H1967" s="26"/>
    </row>
    <row r="1968" spans="8:8" x14ac:dyDescent="0.25">
      <c r="H1968" s="26"/>
    </row>
    <row r="1969" spans="8:8" x14ac:dyDescent="0.25">
      <c r="H1969" s="26"/>
    </row>
    <row r="1970" spans="8:8" x14ac:dyDescent="0.25">
      <c r="H1970" s="26"/>
    </row>
    <row r="1971" spans="8:8" x14ac:dyDescent="0.25">
      <c r="H1971" s="26"/>
    </row>
    <row r="1972" spans="8:8" x14ac:dyDescent="0.25">
      <c r="H1972" s="26"/>
    </row>
    <row r="1973" spans="8:8" x14ac:dyDescent="0.25">
      <c r="H1973" s="26"/>
    </row>
    <row r="1974" spans="8:8" x14ac:dyDescent="0.25">
      <c r="H1974" s="26"/>
    </row>
    <row r="1975" spans="8:8" x14ac:dyDescent="0.25">
      <c r="H1975" s="26"/>
    </row>
    <row r="1976" spans="8:8" x14ac:dyDescent="0.25">
      <c r="H1976" s="26"/>
    </row>
    <row r="1977" spans="8:8" x14ac:dyDescent="0.25">
      <c r="H1977" s="26"/>
    </row>
    <row r="1978" spans="8:8" x14ac:dyDescent="0.25">
      <c r="H1978" s="26"/>
    </row>
    <row r="1979" spans="8:8" x14ac:dyDescent="0.25">
      <c r="H1979" s="26"/>
    </row>
    <row r="1980" spans="8:8" x14ac:dyDescent="0.25">
      <c r="H1980" s="26"/>
    </row>
    <row r="1981" spans="8:8" x14ac:dyDescent="0.25">
      <c r="H1981" s="26"/>
    </row>
    <row r="1982" spans="8:8" x14ac:dyDescent="0.25">
      <c r="H1982" s="26"/>
    </row>
    <row r="1983" spans="8:8" x14ac:dyDescent="0.25">
      <c r="H1983" s="26"/>
    </row>
    <row r="1984" spans="8:8" x14ac:dyDescent="0.25">
      <c r="H1984" s="26"/>
    </row>
    <row r="1985" spans="8:8" x14ac:dyDescent="0.25">
      <c r="H1985" s="26"/>
    </row>
    <row r="1986" spans="8:8" x14ac:dyDescent="0.25">
      <c r="H1986" s="26"/>
    </row>
    <row r="1987" spans="8:8" x14ac:dyDescent="0.25">
      <c r="H1987" s="26"/>
    </row>
    <row r="1988" spans="8:8" x14ac:dyDescent="0.25">
      <c r="H1988" s="26"/>
    </row>
    <row r="1989" spans="8:8" x14ac:dyDescent="0.25">
      <c r="H1989" s="26"/>
    </row>
    <row r="1990" spans="8:8" x14ac:dyDescent="0.25">
      <c r="H1990" s="26"/>
    </row>
    <row r="1991" spans="8:8" x14ac:dyDescent="0.25">
      <c r="H1991" s="26"/>
    </row>
    <row r="1992" spans="8:8" x14ac:dyDescent="0.25">
      <c r="H1992" s="26"/>
    </row>
    <row r="1993" spans="8:8" x14ac:dyDescent="0.25">
      <c r="H1993" s="26"/>
    </row>
    <row r="1994" spans="8:8" x14ac:dyDescent="0.25">
      <c r="H1994" s="26"/>
    </row>
    <row r="1995" spans="8:8" x14ac:dyDescent="0.25">
      <c r="H1995" s="26"/>
    </row>
    <row r="1996" spans="8:8" x14ac:dyDescent="0.25">
      <c r="H1996" s="26"/>
    </row>
    <row r="1997" spans="8:8" x14ac:dyDescent="0.25">
      <c r="H1997" s="26"/>
    </row>
    <row r="1998" spans="8:8" x14ac:dyDescent="0.25">
      <c r="H1998" s="26"/>
    </row>
    <row r="1999" spans="8:8" x14ac:dyDescent="0.25">
      <c r="H1999" s="26"/>
    </row>
    <row r="2000" spans="8:8" x14ac:dyDescent="0.25">
      <c r="H2000" s="26"/>
    </row>
    <row r="2001" spans="8:8" x14ac:dyDescent="0.25">
      <c r="H2001" s="26"/>
    </row>
    <row r="2002" spans="8:8" x14ac:dyDescent="0.25">
      <c r="H2002" s="26"/>
    </row>
    <row r="2003" spans="8:8" x14ac:dyDescent="0.25">
      <c r="H2003" s="26"/>
    </row>
    <row r="2004" spans="8:8" x14ac:dyDescent="0.25">
      <c r="H2004" s="26"/>
    </row>
    <row r="2005" spans="8:8" x14ac:dyDescent="0.25">
      <c r="H2005" s="26"/>
    </row>
    <row r="2006" spans="8:8" x14ac:dyDescent="0.25">
      <c r="H2006" s="26"/>
    </row>
    <row r="2007" spans="8:8" x14ac:dyDescent="0.25">
      <c r="H2007" s="26"/>
    </row>
    <row r="2008" spans="8:8" x14ac:dyDescent="0.25">
      <c r="H2008" s="26"/>
    </row>
    <row r="2009" spans="8:8" x14ac:dyDescent="0.25">
      <c r="H2009" s="26"/>
    </row>
    <row r="2010" spans="8:8" x14ac:dyDescent="0.25">
      <c r="H2010" s="26"/>
    </row>
    <row r="2011" spans="8:8" x14ac:dyDescent="0.25">
      <c r="H2011" s="26"/>
    </row>
    <row r="2012" spans="8:8" x14ac:dyDescent="0.25">
      <c r="H2012" s="26"/>
    </row>
    <row r="2013" spans="8:8" x14ac:dyDescent="0.25">
      <c r="H2013" s="26"/>
    </row>
    <row r="2014" spans="8:8" x14ac:dyDescent="0.25">
      <c r="H2014" s="26"/>
    </row>
    <row r="2015" spans="8:8" x14ac:dyDescent="0.25">
      <c r="H2015" s="26"/>
    </row>
    <row r="2016" spans="8:8" x14ac:dyDescent="0.25">
      <c r="H2016" s="26"/>
    </row>
    <row r="2017" spans="8:8" x14ac:dyDescent="0.25">
      <c r="H2017" s="26"/>
    </row>
    <row r="2018" spans="8:8" x14ac:dyDescent="0.25">
      <c r="H2018" s="26"/>
    </row>
    <row r="2019" spans="8:8" x14ac:dyDescent="0.25">
      <c r="H2019" s="26"/>
    </row>
    <row r="2020" spans="8:8" x14ac:dyDescent="0.25">
      <c r="H2020" s="26"/>
    </row>
    <row r="2021" spans="8:8" x14ac:dyDescent="0.25">
      <c r="H2021" s="26"/>
    </row>
    <row r="2022" spans="8:8" x14ac:dyDescent="0.25">
      <c r="H2022" s="26"/>
    </row>
    <row r="2023" spans="8:8" x14ac:dyDescent="0.25">
      <c r="H2023" s="26"/>
    </row>
    <row r="2024" spans="8:8" x14ac:dyDescent="0.25">
      <c r="H2024" s="26"/>
    </row>
    <row r="2025" spans="8:8" x14ac:dyDescent="0.25">
      <c r="H2025" s="26"/>
    </row>
    <row r="2026" spans="8:8" x14ac:dyDescent="0.25">
      <c r="H2026" s="26"/>
    </row>
    <row r="2027" spans="8:8" x14ac:dyDescent="0.25">
      <c r="H2027" s="26"/>
    </row>
    <row r="2028" spans="8:8" x14ac:dyDescent="0.25">
      <c r="H2028" s="26"/>
    </row>
    <row r="2029" spans="8:8" x14ac:dyDescent="0.25">
      <c r="H2029" s="26"/>
    </row>
    <row r="2030" spans="8:8" x14ac:dyDescent="0.25">
      <c r="H2030" s="26"/>
    </row>
    <row r="2031" spans="8:8" x14ac:dyDescent="0.25">
      <c r="H2031" s="26"/>
    </row>
    <row r="2032" spans="8:8" x14ac:dyDescent="0.25">
      <c r="H2032" s="26"/>
    </row>
    <row r="2033" spans="8:8" x14ac:dyDescent="0.25">
      <c r="H2033" s="26"/>
    </row>
    <row r="2034" spans="8:8" x14ac:dyDescent="0.25">
      <c r="H2034" s="26"/>
    </row>
    <row r="2035" spans="8:8" x14ac:dyDescent="0.25">
      <c r="H2035" s="26"/>
    </row>
    <row r="2036" spans="8:8" x14ac:dyDescent="0.25">
      <c r="H2036" s="26"/>
    </row>
    <row r="2037" spans="8:8" x14ac:dyDescent="0.25">
      <c r="H2037" s="26"/>
    </row>
    <row r="2038" spans="8:8" x14ac:dyDescent="0.25">
      <c r="H2038" s="26"/>
    </row>
    <row r="2039" spans="8:8" x14ac:dyDescent="0.25">
      <c r="H2039" s="26"/>
    </row>
    <row r="2040" spans="8:8" x14ac:dyDescent="0.25">
      <c r="H2040" s="26"/>
    </row>
    <row r="2041" spans="8:8" x14ac:dyDescent="0.25">
      <c r="H2041" s="26"/>
    </row>
    <row r="2042" spans="8:8" x14ac:dyDescent="0.25">
      <c r="H2042" s="26"/>
    </row>
    <row r="2043" spans="8:8" x14ac:dyDescent="0.25">
      <c r="H2043" s="26"/>
    </row>
    <row r="2044" spans="8:8" x14ac:dyDescent="0.25">
      <c r="H2044" s="26"/>
    </row>
    <row r="2045" spans="8:8" x14ac:dyDescent="0.25">
      <c r="H2045" s="26"/>
    </row>
    <row r="2046" spans="8:8" x14ac:dyDescent="0.25">
      <c r="H2046" s="26"/>
    </row>
    <row r="2047" spans="8:8" x14ac:dyDescent="0.25">
      <c r="H2047" s="26"/>
    </row>
    <row r="2048" spans="8:8" x14ac:dyDescent="0.25">
      <c r="H2048" s="26"/>
    </row>
    <row r="2049" spans="8:8" x14ac:dyDescent="0.25">
      <c r="H2049" s="26"/>
    </row>
    <row r="2050" spans="8:8" x14ac:dyDescent="0.25">
      <c r="H2050" s="26"/>
    </row>
    <row r="2051" spans="8:8" x14ac:dyDescent="0.25">
      <c r="H2051" s="26"/>
    </row>
    <row r="2052" spans="8:8" x14ac:dyDescent="0.25">
      <c r="H2052" s="26"/>
    </row>
    <row r="2053" spans="8:8" x14ac:dyDescent="0.25">
      <c r="H2053" s="26"/>
    </row>
    <row r="2054" spans="8:8" x14ac:dyDescent="0.25">
      <c r="H2054" s="26"/>
    </row>
    <row r="2055" spans="8:8" x14ac:dyDescent="0.25">
      <c r="H2055" s="26"/>
    </row>
    <row r="2056" spans="8:8" x14ac:dyDescent="0.25">
      <c r="H2056" s="26"/>
    </row>
    <row r="2057" spans="8:8" x14ac:dyDescent="0.25">
      <c r="H2057" s="26"/>
    </row>
    <row r="2058" spans="8:8" x14ac:dyDescent="0.25">
      <c r="H2058" s="26"/>
    </row>
    <row r="2059" spans="8:8" x14ac:dyDescent="0.25">
      <c r="H2059" s="26"/>
    </row>
    <row r="2060" spans="8:8" x14ac:dyDescent="0.25">
      <c r="H2060" s="26"/>
    </row>
    <row r="2061" spans="8:8" x14ac:dyDescent="0.25">
      <c r="H2061" s="26"/>
    </row>
    <row r="2062" spans="8:8" x14ac:dyDescent="0.25">
      <c r="H2062" s="26"/>
    </row>
    <row r="2063" spans="8:8" x14ac:dyDescent="0.25">
      <c r="H2063" s="26"/>
    </row>
    <row r="2064" spans="8:8" x14ac:dyDescent="0.25">
      <c r="H2064" s="26"/>
    </row>
    <row r="2065" spans="8:8" x14ac:dyDescent="0.25">
      <c r="H2065" s="26"/>
    </row>
    <row r="2066" spans="8:8" x14ac:dyDescent="0.25">
      <c r="H2066" s="26"/>
    </row>
    <row r="2067" spans="8:8" x14ac:dyDescent="0.25">
      <c r="H2067" s="26"/>
    </row>
    <row r="2068" spans="8:8" x14ac:dyDescent="0.25">
      <c r="H2068" s="26"/>
    </row>
    <row r="2069" spans="8:8" x14ac:dyDescent="0.25">
      <c r="H2069" s="26"/>
    </row>
    <row r="2070" spans="8:8" x14ac:dyDescent="0.25">
      <c r="H2070" s="26"/>
    </row>
    <row r="2071" spans="8:8" x14ac:dyDescent="0.25">
      <c r="H2071" s="26"/>
    </row>
    <row r="2072" spans="8:8" x14ac:dyDescent="0.25">
      <c r="H2072" s="26"/>
    </row>
    <row r="2073" spans="8:8" x14ac:dyDescent="0.25">
      <c r="H2073" s="26"/>
    </row>
    <row r="2074" spans="8:8" x14ac:dyDescent="0.25">
      <c r="H2074" s="26"/>
    </row>
    <row r="2075" spans="8:8" x14ac:dyDescent="0.25">
      <c r="H2075" s="26"/>
    </row>
    <row r="2076" spans="8:8" x14ac:dyDescent="0.25">
      <c r="H2076" s="26"/>
    </row>
    <row r="2077" spans="8:8" x14ac:dyDescent="0.25">
      <c r="H2077" s="26"/>
    </row>
    <row r="2078" spans="8:8" x14ac:dyDescent="0.25">
      <c r="H2078" s="26"/>
    </row>
    <row r="2079" spans="8:8" x14ac:dyDescent="0.25">
      <c r="H2079" s="26"/>
    </row>
    <row r="2080" spans="8:8" x14ac:dyDescent="0.25">
      <c r="H2080" s="26"/>
    </row>
    <row r="2081" spans="8:8" x14ac:dyDescent="0.25">
      <c r="H2081" s="26"/>
    </row>
    <row r="2082" spans="8:8" x14ac:dyDescent="0.25">
      <c r="H2082" s="26"/>
    </row>
    <row r="2083" spans="8:8" x14ac:dyDescent="0.25">
      <c r="H2083" s="26"/>
    </row>
    <row r="2084" spans="8:8" x14ac:dyDescent="0.25">
      <c r="H2084" s="26"/>
    </row>
    <row r="2085" spans="8:8" x14ac:dyDescent="0.25">
      <c r="H2085" s="26"/>
    </row>
    <row r="2086" spans="8:8" x14ac:dyDescent="0.25">
      <c r="H2086" s="26"/>
    </row>
    <row r="2087" spans="8:8" x14ac:dyDescent="0.25">
      <c r="H2087" s="26"/>
    </row>
    <row r="2088" spans="8:8" x14ac:dyDescent="0.25">
      <c r="H2088" s="26"/>
    </row>
    <row r="2089" spans="8:8" x14ac:dyDescent="0.25">
      <c r="H2089" s="26"/>
    </row>
    <row r="2090" spans="8:8" x14ac:dyDescent="0.25">
      <c r="H2090" s="26"/>
    </row>
    <row r="2091" spans="8:8" x14ac:dyDescent="0.25">
      <c r="H2091" s="26"/>
    </row>
    <row r="2092" spans="8:8" x14ac:dyDescent="0.25">
      <c r="H2092" s="26"/>
    </row>
    <row r="2093" spans="8:8" x14ac:dyDescent="0.25">
      <c r="H2093" s="26"/>
    </row>
    <row r="2094" spans="8:8" x14ac:dyDescent="0.25">
      <c r="H2094" s="26"/>
    </row>
    <row r="2095" spans="8:8" x14ac:dyDescent="0.25">
      <c r="H2095" s="26"/>
    </row>
    <row r="2096" spans="8:8" x14ac:dyDescent="0.25">
      <c r="H2096" s="26"/>
    </row>
    <row r="2097" spans="8:8" x14ac:dyDescent="0.25">
      <c r="H2097" s="26"/>
    </row>
    <row r="2098" spans="8:8" x14ac:dyDescent="0.25">
      <c r="H2098" s="26"/>
    </row>
    <row r="2099" spans="8:8" x14ac:dyDescent="0.25">
      <c r="H2099" s="26"/>
    </row>
    <row r="2100" spans="8:8" x14ac:dyDescent="0.25">
      <c r="H2100" s="26"/>
    </row>
    <row r="2101" spans="8:8" x14ac:dyDescent="0.25">
      <c r="H2101" s="26"/>
    </row>
    <row r="2102" spans="8:8" x14ac:dyDescent="0.25">
      <c r="H2102" s="26"/>
    </row>
    <row r="2103" spans="8:8" x14ac:dyDescent="0.25">
      <c r="H2103" s="26"/>
    </row>
    <row r="2104" spans="8:8" x14ac:dyDescent="0.25">
      <c r="H2104" s="26"/>
    </row>
    <row r="2105" spans="8:8" x14ac:dyDescent="0.25">
      <c r="H2105" s="26"/>
    </row>
    <row r="2106" spans="8:8" x14ac:dyDescent="0.25">
      <c r="H2106" s="26"/>
    </row>
    <row r="2107" spans="8:8" x14ac:dyDescent="0.25">
      <c r="H2107" s="26"/>
    </row>
    <row r="2108" spans="8:8" x14ac:dyDescent="0.25">
      <c r="H2108" s="26"/>
    </row>
    <row r="2109" spans="8:8" x14ac:dyDescent="0.25">
      <c r="H2109" s="26"/>
    </row>
    <row r="2110" spans="8:8" x14ac:dyDescent="0.25">
      <c r="H2110" s="26"/>
    </row>
    <row r="2111" spans="8:8" x14ac:dyDescent="0.25">
      <c r="H2111" s="26"/>
    </row>
    <row r="2112" spans="8:8" x14ac:dyDescent="0.25">
      <c r="H2112" s="26"/>
    </row>
    <row r="2113" spans="8:8" x14ac:dyDescent="0.25">
      <c r="H2113" s="26"/>
    </row>
    <row r="2114" spans="8:8" x14ac:dyDescent="0.25">
      <c r="H2114" s="26"/>
    </row>
    <row r="2115" spans="8:8" x14ac:dyDescent="0.25">
      <c r="H2115" s="26"/>
    </row>
    <row r="2116" spans="8:8" x14ac:dyDescent="0.25">
      <c r="H2116" s="26"/>
    </row>
    <row r="2117" spans="8:8" x14ac:dyDescent="0.25">
      <c r="H2117" s="26"/>
    </row>
    <row r="2118" spans="8:8" x14ac:dyDescent="0.25">
      <c r="H2118" s="26"/>
    </row>
    <row r="2119" spans="8:8" x14ac:dyDescent="0.25">
      <c r="H2119" s="26"/>
    </row>
    <row r="2120" spans="8:8" x14ac:dyDescent="0.25">
      <c r="H2120" s="26"/>
    </row>
    <row r="2121" spans="8:8" x14ac:dyDescent="0.25">
      <c r="H2121" s="26"/>
    </row>
    <row r="2122" spans="8:8" x14ac:dyDescent="0.25">
      <c r="H2122" s="26"/>
    </row>
    <row r="2123" spans="8:8" x14ac:dyDescent="0.25">
      <c r="H2123" s="26"/>
    </row>
    <row r="2124" spans="8:8" x14ac:dyDescent="0.25">
      <c r="H2124" s="26"/>
    </row>
    <row r="2125" spans="8:8" x14ac:dyDescent="0.25">
      <c r="H2125" s="26"/>
    </row>
    <row r="2126" spans="8:8" x14ac:dyDescent="0.25">
      <c r="H2126" s="26"/>
    </row>
    <row r="2127" spans="8:8" x14ac:dyDescent="0.25">
      <c r="H2127" s="26"/>
    </row>
    <row r="2128" spans="8:8" x14ac:dyDescent="0.25">
      <c r="H2128" s="26"/>
    </row>
    <row r="2129" spans="8:8" x14ac:dyDescent="0.25">
      <c r="H2129" s="26"/>
    </row>
    <row r="2130" spans="8:8" x14ac:dyDescent="0.25">
      <c r="H2130" s="26"/>
    </row>
    <row r="2131" spans="8:8" x14ac:dyDescent="0.25">
      <c r="H2131" s="26"/>
    </row>
    <row r="2132" spans="8:8" x14ac:dyDescent="0.25">
      <c r="H2132" s="26"/>
    </row>
    <row r="2133" spans="8:8" x14ac:dyDescent="0.25">
      <c r="H2133" s="26"/>
    </row>
    <row r="2134" spans="8:8" x14ac:dyDescent="0.25">
      <c r="H2134" s="26"/>
    </row>
    <row r="2135" spans="8:8" x14ac:dyDescent="0.25">
      <c r="H2135" s="26"/>
    </row>
    <row r="2136" spans="8:8" x14ac:dyDescent="0.25">
      <c r="H2136" s="26"/>
    </row>
    <row r="2137" spans="8:8" x14ac:dyDescent="0.25">
      <c r="H2137" s="26"/>
    </row>
    <row r="2138" spans="8:8" x14ac:dyDescent="0.25">
      <c r="H2138" s="26"/>
    </row>
    <row r="2139" spans="8:8" x14ac:dyDescent="0.25">
      <c r="H2139" s="26"/>
    </row>
    <row r="2140" spans="8:8" x14ac:dyDescent="0.25">
      <c r="H2140" s="26"/>
    </row>
    <row r="2141" spans="8:8" x14ac:dyDescent="0.25">
      <c r="H2141" s="26"/>
    </row>
    <row r="2142" spans="8:8" x14ac:dyDescent="0.25">
      <c r="H2142" s="26"/>
    </row>
    <row r="2143" spans="8:8" x14ac:dyDescent="0.25">
      <c r="H2143" s="26"/>
    </row>
    <row r="2144" spans="8:8" x14ac:dyDescent="0.25">
      <c r="H2144" s="26"/>
    </row>
    <row r="2145" spans="8:8" x14ac:dyDescent="0.25">
      <c r="H2145" s="26"/>
    </row>
    <row r="2146" spans="8:8" x14ac:dyDescent="0.25">
      <c r="H2146" s="26"/>
    </row>
    <row r="2147" spans="8:8" x14ac:dyDescent="0.25">
      <c r="H2147" s="26"/>
    </row>
    <row r="2148" spans="8:8" x14ac:dyDescent="0.25">
      <c r="H2148" s="26"/>
    </row>
    <row r="2149" spans="8:8" x14ac:dyDescent="0.25">
      <c r="H2149" s="26"/>
    </row>
    <row r="2150" spans="8:8" x14ac:dyDescent="0.25">
      <c r="H2150" s="26"/>
    </row>
    <row r="2151" spans="8:8" x14ac:dyDescent="0.25">
      <c r="H2151" s="26"/>
    </row>
    <row r="2152" spans="8:8" x14ac:dyDescent="0.25">
      <c r="H2152" s="26"/>
    </row>
    <row r="2153" spans="8:8" x14ac:dyDescent="0.25">
      <c r="H2153" s="26"/>
    </row>
    <row r="2154" spans="8:8" x14ac:dyDescent="0.25">
      <c r="H2154" s="26"/>
    </row>
    <row r="2155" spans="8:8" x14ac:dyDescent="0.25">
      <c r="H2155" s="26"/>
    </row>
    <row r="2156" spans="8:8" x14ac:dyDescent="0.25">
      <c r="H2156" s="26"/>
    </row>
    <row r="2157" spans="8:8" x14ac:dyDescent="0.25">
      <c r="H2157" s="26"/>
    </row>
    <row r="2158" spans="8:8" x14ac:dyDescent="0.25">
      <c r="H2158" s="26"/>
    </row>
    <row r="2159" spans="8:8" x14ac:dyDescent="0.25">
      <c r="H2159" s="26"/>
    </row>
    <row r="2160" spans="8:8" x14ac:dyDescent="0.25">
      <c r="H2160" s="26"/>
    </row>
    <row r="2161" spans="8:8" x14ac:dyDescent="0.25">
      <c r="H2161" s="26"/>
    </row>
    <row r="2162" spans="8:8" x14ac:dyDescent="0.25">
      <c r="H2162" s="26"/>
    </row>
    <row r="2163" spans="8:8" x14ac:dyDescent="0.25">
      <c r="H2163" s="26"/>
    </row>
    <row r="2164" spans="8:8" x14ac:dyDescent="0.25">
      <c r="H2164" s="26"/>
    </row>
    <row r="2165" spans="8:8" x14ac:dyDescent="0.25">
      <c r="H2165" s="26"/>
    </row>
    <row r="2166" spans="8:8" x14ac:dyDescent="0.25">
      <c r="H2166" s="26"/>
    </row>
    <row r="2167" spans="8:8" x14ac:dyDescent="0.25">
      <c r="H2167" s="26"/>
    </row>
    <row r="2168" spans="8:8" x14ac:dyDescent="0.25">
      <c r="H2168" s="26"/>
    </row>
    <row r="2169" spans="8:8" x14ac:dyDescent="0.25">
      <c r="H2169" s="26"/>
    </row>
    <row r="2170" spans="8:8" x14ac:dyDescent="0.25">
      <c r="H2170" s="26"/>
    </row>
    <row r="2171" spans="8:8" x14ac:dyDescent="0.25">
      <c r="H2171" s="26"/>
    </row>
    <row r="2172" spans="8:8" x14ac:dyDescent="0.25">
      <c r="H2172" s="26"/>
    </row>
    <row r="2173" spans="8:8" x14ac:dyDescent="0.25">
      <c r="H2173" s="26"/>
    </row>
    <row r="2174" spans="8:8" x14ac:dyDescent="0.25">
      <c r="H2174" s="26"/>
    </row>
    <row r="2175" spans="8:8" x14ac:dyDescent="0.25">
      <c r="H2175" s="26"/>
    </row>
    <row r="2176" spans="8:8" x14ac:dyDescent="0.25">
      <c r="H2176" s="26"/>
    </row>
    <row r="2177" spans="8:8" x14ac:dyDescent="0.25">
      <c r="H2177" s="26"/>
    </row>
    <row r="2178" spans="8:8" x14ac:dyDescent="0.25">
      <c r="H2178" s="26"/>
    </row>
    <row r="2179" spans="8:8" x14ac:dyDescent="0.25">
      <c r="H2179" s="26"/>
    </row>
    <row r="2180" spans="8:8" x14ac:dyDescent="0.25">
      <c r="H2180" s="26"/>
    </row>
    <row r="2181" spans="8:8" x14ac:dyDescent="0.25">
      <c r="H2181" s="26"/>
    </row>
    <row r="2182" spans="8:8" x14ac:dyDescent="0.25">
      <c r="H2182" s="26"/>
    </row>
    <row r="2183" spans="8:8" x14ac:dyDescent="0.25">
      <c r="H2183" s="26"/>
    </row>
    <row r="2184" spans="8:8" x14ac:dyDescent="0.25">
      <c r="H2184" s="26"/>
    </row>
    <row r="2185" spans="8:8" x14ac:dyDescent="0.25">
      <c r="H2185" s="26"/>
    </row>
    <row r="2186" spans="8:8" x14ac:dyDescent="0.25">
      <c r="H2186" s="26"/>
    </row>
    <row r="2187" spans="8:8" x14ac:dyDescent="0.25">
      <c r="H2187" s="26"/>
    </row>
    <row r="2188" spans="8:8" x14ac:dyDescent="0.25">
      <c r="H2188" s="26"/>
    </row>
    <row r="2189" spans="8:8" x14ac:dyDescent="0.25">
      <c r="H2189" s="26"/>
    </row>
    <row r="2190" spans="8:8" x14ac:dyDescent="0.25">
      <c r="H2190" s="26"/>
    </row>
    <row r="2191" spans="8:8" x14ac:dyDescent="0.25">
      <c r="H2191" s="26"/>
    </row>
    <row r="2192" spans="8:8" x14ac:dyDescent="0.25">
      <c r="H2192" s="26"/>
    </row>
    <row r="2193" spans="8:8" x14ac:dyDescent="0.25">
      <c r="H2193" s="26"/>
    </row>
    <row r="2194" spans="8:8" x14ac:dyDescent="0.25">
      <c r="H2194" s="26"/>
    </row>
    <row r="2195" spans="8:8" x14ac:dyDescent="0.25">
      <c r="H2195" s="26"/>
    </row>
    <row r="2196" spans="8:8" x14ac:dyDescent="0.25">
      <c r="H2196" s="26"/>
    </row>
    <row r="2197" spans="8:8" x14ac:dyDescent="0.25">
      <c r="H2197" s="26"/>
    </row>
    <row r="2198" spans="8:8" x14ac:dyDescent="0.25">
      <c r="H2198" s="26"/>
    </row>
    <row r="2199" spans="8:8" x14ac:dyDescent="0.25">
      <c r="H2199" s="26"/>
    </row>
    <row r="2200" spans="8:8" x14ac:dyDescent="0.25">
      <c r="H2200" s="26"/>
    </row>
    <row r="2201" spans="8:8" x14ac:dyDescent="0.25">
      <c r="H2201" s="26"/>
    </row>
    <row r="2202" spans="8:8" x14ac:dyDescent="0.25">
      <c r="H2202" s="26"/>
    </row>
    <row r="2203" spans="8:8" x14ac:dyDescent="0.25">
      <c r="H2203" s="26"/>
    </row>
    <row r="2204" spans="8:8" x14ac:dyDescent="0.25">
      <c r="H2204" s="26"/>
    </row>
    <row r="2205" spans="8:8" x14ac:dyDescent="0.25">
      <c r="H2205" s="26"/>
    </row>
    <row r="2206" spans="8:8" x14ac:dyDescent="0.25">
      <c r="H2206" s="26"/>
    </row>
    <row r="2207" spans="8:8" x14ac:dyDescent="0.25">
      <c r="H2207" s="26"/>
    </row>
    <row r="2208" spans="8:8" x14ac:dyDescent="0.25">
      <c r="H2208" s="26"/>
    </row>
    <row r="2209" spans="8:8" x14ac:dyDescent="0.25">
      <c r="H2209" s="26"/>
    </row>
    <row r="2210" spans="8:8" x14ac:dyDescent="0.25">
      <c r="H2210" s="26"/>
    </row>
    <row r="2211" spans="8:8" x14ac:dyDescent="0.25">
      <c r="H2211" s="26"/>
    </row>
    <row r="2212" spans="8:8" x14ac:dyDescent="0.25">
      <c r="H2212" s="26"/>
    </row>
    <row r="2213" spans="8:8" x14ac:dyDescent="0.25">
      <c r="H2213" s="26"/>
    </row>
    <row r="2214" spans="8:8" x14ac:dyDescent="0.25">
      <c r="H2214" s="26"/>
    </row>
    <row r="2215" spans="8:8" x14ac:dyDescent="0.25">
      <c r="H2215" s="26"/>
    </row>
    <row r="2216" spans="8:8" x14ac:dyDescent="0.25">
      <c r="H2216" s="26"/>
    </row>
    <row r="2217" spans="8:8" x14ac:dyDescent="0.25">
      <c r="H2217" s="26"/>
    </row>
    <row r="2218" spans="8:8" x14ac:dyDescent="0.25">
      <c r="H2218" s="26"/>
    </row>
    <row r="2219" spans="8:8" x14ac:dyDescent="0.25">
      <c r="H2219" s="26"/>
    </row>
    <row r="2220" spans="8:8" x14ac:dyDescent="0.25">
      <c r="H2220" s="26"/>
    </row>
    <row r="2221" spans="8:8" x14ac:dyDescent="0.25">
      <c r="H2221" s="26"/>
    </row>
    <row r="2222" spans="8:8" x14ac:dyDescent="0.25">
      <c r="H2222" s="26"/>
    </row>
    <row r="2223" spans="8:8" x14ac:dyDescent="0.25">
      <c r="H2223" s="26"/>
    </row>
    <row r="2224" spans="8:8" x14ac:dyDescent="0.25">
      <c r="H2224" s="26"/>
    </row>
    <row r="2225" spans="8:8" x14ac:dyDescent="0.25">
      <c r="H2225" s="26"/>
    </row>
    <row r="2226" spans="8:8" x14ac:dyDescent="0.25">
      <c r="H2226" s="26"/>
    </row>
    <row r="2227" spans="8:8" x14ac:dyDescent="0.25">
      <c r="H2227" s="26"/>
    </row>
    <row r="2228" spans="8:8" x14ac:dyDescent="0.25">
      <c r="H2228" s="26"/>
    </row>
    <row r="2229" spans="8:8" x14ac:dyDescent="0.25">
      <c r="H2229" s="26"/>
    </row>
    <row r="2230" spans="8:8" x14ac:dyDescent="0.25">
      <c r="H2230" s="26"/>
    </row>
    <row r="2231" spans="8:8" x14ac:dyDescent="0.25">
      <c r="H2231" s="26"/>
    </row>
    <row r="2232" spans="8:8" x14ac:dyDescent="0.25">
      <c r="H2232" s="26"/>
    </row>
    <row r="2233" spans="8:8" x14ac:dyDescent="0.25">
      <c r="H2233" s="26"/>
    </row>
    <row r="2234" spans="8:8" x14ac:dyDescent="0.25">
      <c r="H2234" s="26"/>
    </row>
    <row r="2235" spans="8:8" x14ac:dyDescent="0.25">
      <c r="H2235" s="26"/>
    </row>
    <row r="2236" spans="8:8" x14ac:dyDescent="0.25">
      <c r="H2236" s="26"/>
    </row>
    <row r="2237" spans="8:8" x14ac:dyDescent="0.25">
      <c r="H2237" s="26"/>
    </row>
    <row r="2238" spans="8:8" x14ac:dyDescent="0.25">
      <c r="H2238" s="26"/>
    </row>
    <row r="2239" spans="8:8" x14ac:dyDescent="0.25">
      <c r="H2239" s="26"/>
    </row>
    <row r="2240" spans="8:8" x14ac:dyDescent="0.25">
      <c r="H2240" s="26"/>
    </row>
    <row r="2241" spans="8:8" x14ac:dyDescent="0.25">
      <c r="H2241" s="26"/>
    </row>
    <row r="2242" spans="8:8" x14ac:dyDescent="0.25">
      <c r="H2242" s="26"/>
    </row>
    <row r="2243" spans="8:8" x14ac:dyDescent="0.25">
      <c r="H2243" s="26"/>
    </row>
    <row r="2244" spans="8:8" x14ac:dyDescent="0.25">
      <c r="H2244" s="26"/>
    </row>
    <row r="2245" spans="8:8" x14ac:dyDescent="0.25">
      <c r="H2245" s="26"/>
    </row>
    <row r="2246" spans="8:8" x14ac:dyDescent="0.25">
      <c r="H2246" s="26"/>
    </row>
    <row r="2247" spans="8:8" x14ac:dyDescent="0.25">
      <c r="H2247" s="26"/>
    </row>
    <row r="2248" spans="8:8" x14ac:dyDescent="0.25">
      <c r="H2248" s="26"/>
    </row>
    <row r="2249" spans="8:8" x14ac:dyDescent="0.25">
      <c r="H2249" s="26"/>
    </row>
    <row r="2250" spans="8:8" x14ac:dyDescent="0.25">
      <c r="H2250" s="26"/>
    </row>
    <row r="2251" spans="8:8" x14ac:dyDescent="0.25">
      <c r="H2251" s="26"/>
    </row>
    <row r="2252" spans="8:8" x14ac:dyDescent="0.25">
      <c r="H2252" s="26"/>
    </row>
    <row r="2253" spans="8:8" x14ac:dyDescent="0.25">
      <c r="H2253" s="26"/>
    </row>
    <row r="2254" spans="8:8" x14ac:dyDescent="0.25">
      <c r="H2254" s="26"/>
    </row>
    <row r="2255" spans="8:8" x14ac:dyDescent="0.25">
      <c r="H2255" s="26"/>
    </row>
    <row r="2256" spans="8:8" x14ac:dyDescent="0.25">
      <c r="H2256" s="26"/>
    </row>
    <row r="2257" spans="8:8" x14ac:dyDescent="0.25">
      <c r="H2257" s="26"/>
    </row>
    <row r="2258" spans="8:8" x14ac:dyDescent="0.25">
      <c r="H2258" s="26"/>
    </row>
    <row r="2259" spans="8:8" x14ac:dyDescent="0.25">
      <c r="H2259" s="26"/>
    </row>
    <row r="2260" spans="8:8" x14ac:dyDescent="0.25">
      <c r="H2260" s="26"/>
    </row>
    <row r="2261" spans="8:8" x14ac:dyDescent="0.25">
      <c r="H2261" s="26"/>
    </row>
    <row r="2262" spans="8:8" x14ac:dyDescent="0.25">
      <c r="H2262" s="26"/>
    </row>
    <row r="2263" spans="8:8" x14ac:dyDescent="0.25">
      <c r="H2263" s="26"/>
    </row>
    <row r="2264" spans="8:8" x14ac:dyDescent="0.25">
      <c r="H2264" s="26"/>
    </row>
    <row r="2265" spans="8:8" x14ac:dyDescent="0.25">
      <c r="H2265" s="26"/>
    </row>
    <row r="2266" spans="8:8" x14ac:dyDescent="0.25">
      <c r="H2266" s="26"/>
    </row>
    <row r="2267" spans="8:8" x14ac:dyDescent="0.25">
      <c r="H2267" s="26"/>
    </row>
    <row r="2268" spans="8:8" x14ac:dyDescent="0.25">
      <c r="H2268" s="26"/>
    </row>
    <row r="2269" spans="8:8" x14ac:dyDescent="0.25">
      <c r="H2269" s="26"/>
    </row>
    <row r="2270" spans="8:8" x14ac:dyDescent="0.25">
      <c r="H2270" s="26"/>
    </row>
    <row r="2271" spans="8:8" x14ac:dyDescent="0.25">
      <c r="H2271" s="26"/>
    </row>
    <row r="2272" spans="8:8" x14ac:dyDescent="0.25">
      <c r="H2272" s="26"/>
    </row>
    <row r="2273" spans="8:8" x14ac:dyDescent="0.25">
      <c r="H2273" s="26"/>
    </row>
    <row r="2274" spans="8:8" x14ac:dyDescent="0.25">
      <c r="H2274" s="26"/>
    </row>
    <row r="2275" spans="8:8" x14ac:dyDescent="0.25">
      <c r="H2275" s="26"/>
    </row>
    <row r="2276" spans="8:8" x14ac:dyDescent="0.25">
      <c r="H2276" s="26"/>
    </row>
    <row r="2277" spans="8:8" x14ac:dyDescent="0.25">
      <c r="H2277" s="26"/>
    </row>
    <row r="2278" spans="8:8" x14ac:dyDescent="0.25">
      <c r="H2278" s="26"/>
    </row>
    <row r="2279" spans="8:8" x14ac:dyDescent="0.25">
      <c r="H2279" s="26"/>
    </row>
    <row r="2280" spans="8:8" x14ac:dyDescent="0.25">
      <c r="H2280" s="26"/>
    </row>
    <row r="2281" spans="8:8" x14ac:dyDescent="0.25">
      <c r="H2281" s="26"/>
    </row>
    <row r="2282" spans="8:8" x14ac:dyDescent="0.25">
      <c r="H2282" s="26"/>
    </row>
    <row r="2283" spans="8:8" x14ac:dyDescent="0.25">
      <c r="H2283" s="26"/>
    </row>
    <row r="2284" spans="8:8" x14ac:dyDescent="0.25">
      <c r="H2284" s="26"/>
    </row>
    <row r="2285" spans="8:8" x14ac:dyDescent="0.25">
      <c r="H2285" s="26"/>
    </row>
    <row r="2286" spans="8:8" x14ac:dyDescent="0.25">
      <c r="H2286" s="26"/>
    </row>
    <row r="2287" spans="8:8" x14ac:dyDescent="0.25">
      <c r="H2287" s="26"/>
    </row>
    <row r="2288" spans="8:8" x14ac:dyDescent="0.25">
      <c r="H2288" s="26"/>
    </row>
    <row r="2289" spans="8:8" x14ac:dyDescent="0.25">
      <c r="H2289" s="26"/>
    </row>
    <row r="2290" spans="8:8" x14ac:dyDescent="0.25">
      <c r="H2290" s="26"/>
    </row>
    <row r="2291" spans="8:8" x14ac:dyDescent="0.25">
      <c r="H2291" s="26"/>
    </row>
    <row r="2292" spans="8:8" x14ac:dyDescent="0.25">
      <c r="H2292" s="26"/>
    </row>
    <row r="2293" spans="8:8" x14ac:dyDescent="0.25">
      <c r="H2293" s="26"/>
    </row>
    <row r="2294" spans="8:8" x14ac:dyDescent="0.25">
      <c r="H2294" s="26"/>
    </row>
    <row r="2295" spans="8:8" x14ac:dyDescent="0.25">
      <c r="H2295" s="26"/>
    </row>
    <row r="2296" spans="8:8" x14ac:dyDescent="0.25">
      <c r="H2296" s="26"/>
    </row>
    <row r="2297" spans="8:8" x14ac:dyDescent="0.25">
      <c r="H2297" s="26"/>
    </row>
    <row r="2298" spans="8:8" x14ac:dyDescent="0.25">
      <c r="H2298" s="26"/>
    </row>
    <row r="2299" spans="8:8" x14ac:dyDescent="0.25">
      <c r="H2299" s="26"/>
    </row>
    <row r="2300" spans="8:8" x14ac:dyDescent="0.25">
      <c r="H2300" s="26"/>
    </row>
    <row r="2301" spans="8:8" x14ac:dyDescent="0.25">
      <c r="H2301" s="26"/>
    </row>
    <row r="2302" spans="8:8" x14ac:dyDescent="0.25">
      <c r="H2302" s="26"/>
    </row>
    <row r="2303" spans="8:8" x14ac:dyDescent="0.25">
      <c r="H2303" s="26"/>
    </row>
    <row r="2304" spans="8:8" x14ac:dyDescent="0.25">
      <c r="H2304" s="26"/>
    </row>
    <row r="2305" spans="8:8" x14ac:dyDescent="0.25">
      <c r="H2305" s="26"/>
    </row>
    <row r="2306" spans="8:8" x14ac:dyDescent="0.25">
      <c r="H2306" s="26"/>
    </row>
    <row r="2307" spans="8:8" x14ac:dyDescent="0.25">
      <c r="H2307" s="26"/>
    </row>
    <row r="2308" spans="8:8" x14ac:dyDescent="0.25">
      <c r="H2308" s="26"/>
    </row>
    <row r="2309" spans="8:8" x14ac:dyDescent="0.25">
      <c r="H2309" s="26"/>
    </row>
    <row r="2310" spans="8:8" x14ac:dyDescent="0.25">
      <c r="H2310" s="26"/>
    </row>
    <row r="2311" spans="8:8" x14ac:dyDescent="0.25">
      <c r="H2311" s="26"/>
    </row>
    <row r="2312" spans="8:8" x14ac:dyDescent="0.25">
      <c r="H2312" s="26"/>
    </row>
    <row r="2313" spans="8:8" x14ac:dyDescent="0.25">
      <c r="H2313" s="26"/>
    </row>
    <row r="2314" spans="8:8" x14ac:dyDescent="0.25">
      <c r="H2314" s="26"/>
    </row>
    <row r="2315" spans="8:8" x14ac:dyDescent="0.25">
      <c r="H2315" s="26"/>
    </row>
    <row r="2316" spans="8:8" x14ac:dyDescent="0.25">
      <c r="H2316" s="26"/>
    </row>
    <row r="2317" spans="8:8" x14ac:dyDescent="0.25">
      <c r="H2317" s="26"/>
    </row>
    <row r="2318" spans="8:8" x14ac:dyDescent="0.25">
      <c r="H2318" s="26"/>
    </row>
    <row r="2319" spans="8:8" x14ac:dyDescent="0.25">
      <c r="H2319" s="26"/>
    </row>
    <row r="2320" spans="8:8" x14ac:dyDescent="0.25">
      <c r="H2320" s="26"/>
    </row>
    <row r="2321" spans="8:8" x14ac:dyDescent="0.25">
      <c r="H2321" s="26"/>
    </row>
    <row r="2322" spans="8:8" x14ac:dyDescent="0.25">
      <c r="H2322" s="26"/>
    </row>
    <row r="2323" spans="8:8" x14ac:dyDescent="0.25">
      <c r="H2323" s="26"/>
    </row>
    <row r="2324" spans="8:8" x14ac:dyDescent="0.25">
      <c r="H2324" s="26"/>
    </row>
    <row r="2325" spans="8:8" x14ac:dyDescent="0.25">
      <c r="H2325" s="26"/>
    </row>
    <row r="2326" spans="8:8" x14ac:dyDescent="0.25">
      <c r="H2326" s="26"/>
    </row>
    <row r="2327" spans="8:8" x14ac:dyDescent="0.25">
      <c r="H2327" s="26"/>
    </row>
    <row r="2328" spans="8:8" x14ac:dyDescent="0.25">
      <c r="H2328" s="26"/>
    </row>
    <row r="2329" spans="8:8" x14ac:dyDescent="0.25">
      <c r="H2329" s="26"/>
    </row>
    <row r="2330" spans="8:8" x14ac:dyDescent="0.25">
      <c r="H2330" s="26"/>
    </row>
    <row r="2331" spans="8:8" x14ac:dyDescent="0.25">
      <c r="H2331" s="26"/>
    </row>
    <row r="2332" spans="8:8" x14ac:dyDescent="0.25">
      <c r="H2332" s="26"/>
    </row>
    <row r="2333" spans="8:8" x14ac:dyDescent="0.25">
      <c r="H2333" s="26"/>
    </row>
    <row r="2334" spans="8:8" x14ac:dyDescent="0.25">
      <c r="H2334" s="26"/>
    </row>
    <row r="2335" spans="8:8" x14ac:dyDescent="0.25">
      <c r="H2335" s="26"/>
    </row>
    <row r="2336" spans="8:8" x14ac:dyDescent="0.25">
      <c r="H2336" s="26"/>
    </row>
    <row r="2337" spans="8:8" x14ac:dyDescent="0.25">
      <c r="H2337" s="26"/>
    </row>
    <row r="2338" spans="8:8" x14ac:dyDescent="0.25">
      <c r="H2338" s="26"/>
    </row>
    <row r="2339" spans="8:8" x14ac:dyDescent="0.25">
      <c r="H2339" s="26"/>
    </row>
    <row r="2340" spans="8:8" x14ac:dyDescent="0.25">
      <c r="H2340" s="26"/>
    </row>
    <row r="2341" spans="8:8" x14ac:dyDescent="0.25">
      <c r="H2341" s="26"/>
    </row>
    <row r="2342" spans="8:8" x14ac:dyDescent="0.25">
      <c r="H2342" s="26"/>
    </row>
    <row r="2343" spans="8:8" x14ac:dyDescent="0.25">
      <c r="H2343" s="26"/>
    </row>
    <row r="2344" spans="8:8" x14ac:dyDescent="0.25">
      <c r="H2344" s="26"/>
    </row>
    <row r="2345" spans="8:8" x14ac:dyDescent="0.25">
      <c r="H2345" s="26"/>
    </row>
    <row r="2346" spans="8:8" x14ac:dyDescent="0.25">
      <c r="H2346" s="26"/>
    </row>
    <row r="2347" spans="8:8" x14ac:dyDescent="0.25">
      <c r="H2347" s="26"/>
    </row>
    <row r="2348" spans="8:8" x14ac:dyDescent="0.25">
      <c r="H2348" s="26"/>
    </row>
    <row r="2349" spans="8:8" x14ac:dyDescent="0.25">
      <c r="H2349" s="26"/>
    </row>
    <row r="2350" spans="8:8" x14ac:dyDescent="0.25">
      <c r="H2350" s="26"/>
    </row>
    <row r="2351" spans="8:8" x14ac:dyDescent="0.25">
      <c r="H2351" s="26"/>
    </row>
    <row r="2352" spans="8:8" x14ac:dyDescent="0.25">
      <c r="H2352" s="26"/>
    </row>
    <row r="2353" spans="8:8" x14ac:dyDescent="0.25">
      <c r="H2353" s="26"/>
    </row>
    <row r="2354" spans="8:8" x14ac:dyDescent="0.25">
      <c r="H2354" s="26"/>
    </row>
    <row r="2355" spans="8:8" x14ac:dyDescent="0.25">
      <c r="H2355" s="26"/>
    </row>
    <row r="2356" spans="8:8" x14ac:dyDescent="0.25">
      <c r="H2356" s="26"/>
    </row>
    <row r="2357" spans="8:8" x14ac:dyDescent="0.25">
      <c r="H2357" s="26"/>
    </row>
    <row r="2358" spans="8:8" x14ac:dyDescent="0.25">
      <c r="H2358" s="26"/>
    </row>
    <row r="2359" spans="8:8" x14ac:dyDescent="0.25">
      <c r="H2359" s="26"/>
    </row>
    <row r="2360" spans="8:8" x14ac:dyDescent="0.25">
      <c r="H2360" s="26"/>
    </row>
    <row r="2361" spans="8:8" x14ac:dyDescent="0.25">
      <c r="H2361" s="26"/>
    </row>
    <row r="2362" spans="8:8" x14ac:dyDescent="0.25">
      <c r="H2362" s="26"/>
    </row>
    <row r="2363" spans="8:8" x14ac:dyDescent="0.25">
      <c r="H2363" s="26"/>
    </row>
    <row r="2364" spans="8:8" x14ac:dyDescent="0.25">
      <c r="H2364" s="26"/>
    </row>
    <row r="2365" spans="8:8" x14ac:dyDescent="0.25">
      <c r="H2365" s="26"/>
    </row>
    <row r="2366" spans="8:8" x14ac:dyDescent="0.25">
      <c r="H2366" s="26"/>
    </row>
    <row r="2367" spans="8:8" x14ac:dyDescent="0.25">
      <c r="H2367" s="26"/>
    </row>
    <row r="2368" spans="8:8" x14ac:dyDescent="0.25">
      <c r="H2368" s="26"/>
    </row>
    <row r="2369" spans="8:8" x14ac:dyDescent="0.25">
      <c r="H2369" s="26"/>
    </row>
    <row r="2370" spans="8:8" x14ac:dyDescent="0.25">
      <c r="H2370" s="26"/>
    </row>
    <row r="2371" spans="8:8" x14ac:dyDescent="0.25">
      <c r="H2371" s="26"/>
    </row>
    <row r="2372" spans="8:8" x14ac:dyDescent="0.25">
      <c r="H2372" s="26"/>
    </row>
    <row r="2373" spans="8:8" x14ac:dyDescent="0.25">
      <c r="H2373" s="26"/>
    </row>
    <row r="2374" spans="8:8" x14ac:dyDescent="0.25">
      <c r="H2374" s="26"/>
    </row>
    <row r="2375" spans="8:8" x14ac:dyDescent="0.25">
      <c r="H2375" s="26"/>
    </row>
    <row r="2376" spans="8:8" x14ac:dyDescent="0.25">
      <c r="H2376" s="26"/>
    </row>
    <row r="2377" spans="8:8" x14ac:dyDescent="0.25">
      <c r="H2377" s="26"/>
    </row>
    <row r="2378" spans="8:8" x14ac:dyDescent="0.25">
      <c r="H2378" s="26"/>
    </row>
    <row r="2379" spans="8:8" x14ac:dyDescent="0.25">
      <c r="H2379" s="26"/>
    </row>
    <row r="2380" spans="8:8" x14ac:dyDescent="0.25">
      <c r="H2380" s="26"/>
    </row>
    <row r="2381" spans="8:8" x14ac:dyDescent="0.25">
      <c r="H2381" s="26"/>
    </row>
    <row r="2382" spans="8:8" x14ac:dyDescent="0.25">
      <c r="H2382" s="26"/>
    </row>
    <row r="2383" spans="8:8" x14ac:dyDescent="0.25">
      <c r="H2383" s="26"/>
    </row>
    <row r="2384" spans="8:8" x14ac:dyDescent="0.25">
      <c r="H2384" s="26"/>
    </row>
    <row r="2385" spans="8:8" x14ac:dyDescent="0.25">
      <c r="H2385" s="26"/>
    </row>
    <row r="2386" spans="8:8" x14ac:dyDescent="0.25">
      <c r="H2386" s="26"/>
    </row>
    <row r="2387" spans="8:8" x14ac:dyDescent="0.25">
      <c r="H2387" s="26"/>
    </row>
    <row r="2388" spans="8:8" x14ac:dyDescent="0.25">
      <c r="H2388" s="26"/>
    </row>
    <row r="2389" spans="8:8" x14ac:dyDescent="0.25">
      <c r="H2389" s="26"/>
    </row>
    <row r="2390" spans="8:8" x14ac:dyDescent="0.25">
      <c r="H2390" s="26"/>
    </row>
    <row r="2391" spans="8:8" x14ac:dyDescent="0.25">
      <c r="H2391" s="26"/>
    </row>
    <row r="2392" spans="8:8" x14ac:dyDescent="0.25">
      <c r="H2392" s="26"/>
    </row>
    <row r="2393" spans="8:8" x14ac:dyDescent="0.25">
      <c r="H2393" s="26"/>
    </row>
    <row r="2394" spans="8:8" x14ac:dyDescent="0.25">
      <c r="H2394" s="26"/>
    </row>
    <row r="2395" spans="8:8" x14ac:dyDescent="0.25">
      <c r="H2395" s="26"/>
    </row>
    <row r="2396" spans="8:8" x14ac:dyDescent="0.25">
      <c r="H2396" s="26"/>
    </row>
    <row r="2397" spans="8:8" x14ac:dyDescent="0.25">
      <c r="H2397" s="26"/>
    </row>
    <row r="2398" spans="8:8" x14ac:dyDescent="0.25">
      <c r="H2398" s="26"/>
    </row>
    <row r="2399" spans="8:8" x14ac:dyDescent="0.25">
      <c r="H2399" s="26"/>
    </row>
    <row r="2400" spans="8:8" x14ac:dyDescent="0.25">
      <c r="H2400" s="26"/>
    </row>
    <row r="2401" spans="8:8" x14ac:dyDescent="0.25">
      <c r="H2401" s="26"/>
    </row>
    <row r="2402" spans="8:8" x14ac:dyDescent="0.25">
      <c r="H2402" s="26"/>
    </row>
    <row r="2403" spans="8:8" x14ac:dyDescent="0.25">
      <c r="H2403" s="26"/>
    </row>
    <row r="2404" spans="8:8" x14ac:dyDescent="0.25">
      <c r="H2404" s="26"/>
    </row>
    <row r="2405" spans="8:8" x14ac:dyDescent="0.25">
      <c r="H2405" s="26"/>
    </row>
    <row r="2406" spans="8:8" x14ac:dyDescent="0.25">
      <c r="H2406" s="26"/>
    </row>
    <row r="2407" spans="8:8" x14ac:dyDescent="0.25">
      <c r="H2407" s="26"/>
    </row>
    <row r="2408" spans="8:8" x14ac:dyDescent="0.25">
      <c r="H2408" s="26"/>
    </row>
    <row r="2409" spans="8:8" x14ac:dyDescent="0.25">
      <c r="H2409" s="26"/>
    </row>
    <row r="2410" spans="8:8" x14ac:dyDescent="0.25">
      <c r="H2410" s="26"/>
    </row>
    <row r="2411" spans="8:8" x14ac:dyDescent="0.25">
      <c r="H2411" s="26"/>
    </row>
    <row r="2412" spans="8:8" x14ac:dyDescent="0.25">
      <c r="H2412" s="26"/>
    </row>
    <row r="2413" spans="8:8" x14ac:dyDescent="0.25">
      <c r="H2413" s="26"/>
    </row>
    <row r="2414" spans="8:8" x14ac:dyDescent="0.25">
      <c r="H2414" s="26"/>
    </row>
    <row r="2415" spans="8:8" x14ac:dyDescent="0.25">
      <c r="H2415" s="26"/>
    </row>
    <row r="2416" spans="8:8" x14ac:dyDescent="0.25">
      <c r="H2416" s="26"/>
    </row>
    <row r="2417" spans="8:8" x14ac:dyDescent="0.25">
      <c r="H2417" s="26"/>
    </row>
    <row r="2418" spans="8:8" x14ac:dyDescent="0.25">
      <c r="H2418" s="26"/>
    </row>
    <row r="2419" spans="8:8" x14ac:dyDescent="0.25">
      <c r="H2419" s="26"/>
    </row>
    <row r="2420" spans="8:8" x14ac:dyDescent="0.25">
      <c r="H2420" s="26"/>
    </row>
    <row r="2421" spans="8:8" x14ac:dyDescent="0.25">
      <c r="H2421" s="26"/>
    </row>
    <row r="2422" spans="8:8" x14ac:dyDescent="0.25">
      <c r="H2422" s="26"/>
    </row>
    <row r="2423" spans="8:8" x14ac:dyDescent="0.25">
      <c r="H2423" s="26"/>
    </row>
    <row r="2424" spans="8:8" x14ac:dyDescent="0.25">
      <c r="H2424" s="26"/>
    </row>
    <row r="2425" spans="8:8" x14ac:dyDescent="0.25">
      <c r="H2425" s="26"/>
    </row>
    <row r="2426" spans="8:8" x14ac:dyDescent="0.25">
      <c r="H2426" s="26"/>
    </row>
    <row r="2427" spans="8:8" x14ac:dyDescent="0.25">
      <c r="H2427" s="26"/>
    </row>
    <row r="2428" spans="8:8" x14ac:dyDescent="0.25">
      <c r="H2428" s="26"/>
    </row>
    <row r="2429" spans="8:8" x14ac:dyDescent="0.25">
      <c r="H2429" s="26"/>
    </row>
    <row r="2430" spans="8:8" x14ac:dyDescent="0.25">
      <c r="H2430" s="26"/>
    </row>
    <row r="2431" spans="8:8" x14ac:dyDescent="0.25">
      <c r="H2431" s="26"/>
    </row>
    <row r="2432" spans="8:8" x14ac:dyDescent="0.25">
      <c r="H2432" s="26"/>
    </row>
    <row r="2433" spans="8:8" x14ac:dyDescent="0.25">
      <c r="H2433" s="26"/>
    </row>
    <row r="2434" spans="8:8" x14ac:dyDescent="0.25">
      <c r="H2434" s="26"/>
    </row>
    <row r="2435" spans="8:8" x14ac:dyDescent="0.25">
      <c r="H2435" s="26"/>
    </row>
    <row r="2436" spans="8:8" x14ac:dyDescent="0.25">
      <c r="H2436" s="26"/>
    </row>
    <row r="2437" spans="8:8" x14ac:dyDescent="0.25">
      <c r="H2437" s="26"/>
    </row>
    <row r="2438" spans="8:8" x14ac:dyDescent="0.25">
      <c r="H2438" s="26"/>
    </row>
    <row r="2439" spans="8:8" x14ac:dyDescent="0.25">
      <c r="H2439" s="26"/>
    </row>
    <row r="2440" spans="8:8" x14ac:dyDescent="0.25">
      <c r="H2440" s="26"/>
    </row>
    <row r="2441" spans="8:8" x14ac:dyDescent="0.25">
      <c r="H2441" s="26"/>
    </row>
    <row r="2442" spans="8:8" x14ac:dyDescent="0.25">
      <c r="H2442" s="26"/>
    </row>
    <row r="2443" spans="8:8" x14ac:dyDescent="0.25">
      <c r="H2443" s="26"/>
    </row>
    <row r="2444" spans="8:8" x14ac:dyDescent="0.25">
      <c r="H2444" s="26"/>
    </row>
    <row r="2445" spans="8:8" x14ac:dyDescent="0.25">
      <c r="H2445" s="26"/>
    </row>
    <row r="2446" spans="8:8" x14ac:dyDescent="0.25">
      <c r="H2446" s="26"/>
    </row>
    <row r="2447" spans="8:8" x14ac:dyDescent="0.25">
      <c r="H2447" s="26"/>
    </row>
    <row r="2448" spans="8:8" x14ac:dyDescent="0.25">
      <c r="H2448" s="26"/>
    </row>
    <row r="2449" spans="8:8" x14ac:dyDescent="0.25">
      <c r="H2449" s="26"/>
    </row>
    <row r="2450" spans="8:8" x14ac:dyDescent="0.25">
      <c r="H2450" s="26"/>
    </row>
    <row r="2451" spans="8:8" x14ac:dyDescent="0.25">
      <c r="H2451" s="26"/>
    </row>
    <row r="2452" spans="8:8" x14ac:dyDescent="0.25">
      <c r="H2452" s="26"/>
    </row>
    <row r="2453" spans="8:8" x14ac:dyDescent="0.25">
      <c r="H2453" s="26"/>
    </row>
    <row r="2454" spans="8:8" x14ac:dyDescent="0.25">
      <c r="H2454" s="26"/>
    </row>
    <row r="2455" spans="8:8" x14ac:dyDescent="0.25">
      <c r="H2455" s="26"/>
    </row>
    <row r="2456" spans="8:8" x14ac:dyDescent="0.25">
      <c r="H2456" s="26"/>
    </row>
    <row r="2457" spans="8:8" x14ac:dyDescent="0.25">
      <c r="H2457" s="26"/>
    </row>
    <row r="2458" spans="8:8" x14ac:dyDescent="0.25">
      <c r="H2458" s="26"/>
    </row>
    <row r="2459" spans="8:8" x14ac:dyDescent="0.25">
      <c r="H2459" s="26"/>
    </row>
    <row r="2460" spans="8:8" x14ac:dyDescent="0.25">
      <c r="H2460" s="26"/>
    </row>
    <row r="2461" spans="8:8" x14ac:dyDescent="0.25">
      <c r="H2461" s="26"/>
    </row>
    <row r="2462" spans="8:8" x14ac:dyDescent="0.25">
      <c r="H2462" s="26"/>
    </row>
    <row r="2463" spans="8:8" x14ac:dyDescent="0.25">
      <c r="H2463" s="26"/>
    </row>
    <row r="2464" spans="8:8" x14ac:dyDescent="0.25">
      <c r="H2464" s="26"/>
    </row>
    <row r="2465" spans="8:8" x14ac:dyDescent="0.25">
      <c r="H2465" s="26"/>
    </row>
    <row r="2466" spans="8:8" x14ac:dyDescent="0.25">
      <c r="H2466" s="26"/>
    </row>
    <row r="2467" spans="8:8" x14ac:dyDescent="0.25">
      <c r="H2467" s="26"/>
    </row>
    <row r="2468" spans="8:8" x14ac:dyDescent="0.25">
      <c r="H2468" s="26"/>
    </row>
    <row r="2469" spans="8:8" x14ac:dyDescent="0.25">
      <c r="H2469" s="26"/>
    </row>
    <row r="2470" spans="8:8" x14ac:dyDescent="0.25">
      <c r="H2470" s="26"/>
    </row>
    <row r="2471" spans="8:8" x14ac:dyDescent="0.25">
      <c r="H2471" s="26"/>
    </row>
    <row r="2472" spans="8:8" x14ac:dyDescent="0.25">
      <c r="H2472" s="26"/>
    </row>
    <row r="2473" spans="8:8" x14ac:dyDescent="0.25">
      <c r="H2473" s="26"/>
    </row>
    <row r="2474" spans="8:8" x14ac:dyDescent="0.25">
      <c r="H2474" s="26"/>
    </row>
    <row r="2475" spans="8:8" x14ac:dyDescent="0.25">
      <c r="H2475" s="26"/>
    </row>
    <row r="2476" spans="8:8" x14ac:dyDescent="0.25">
      <c r="H2476" s="26"/>
    </row>
    <row r="2477" spans="8:8" x14ac:dyDescent="0.25">
      <c r="H2477" s="26"/>
    </row>
    <row r="2478" spans="8:8" x14ac:dyDescent="0.25">
      <c r="H2478" s="26"/>
    </row>
    <row r="2479" spans="8:8" x14ac:dyDescent="0.25">
      <c r="H2479" s="26"/>
    </row>
    <row r="2480" spans="8:8" x14ac:dyDescent="0.25">
      <c r="H2480" s="26"/>
    </row>
    <row r="2481" spans="8:8" x14ac:dyDescent="0.25">
      <c r="H2481" s="26"/>
    </row>
    <row r="2482" spans="8:8" x14ac:dyDescent="0.25">
      <c r="H2482" s="26"/>
    </row>
    <row r="2483" spans="8:8" x14ac:dyDescent="0.25">
      <c r="H2483" s="26"/>
    </row>
    <row r="2484" spans="8:8" x14ac:dyDescent="0.25">
      <c r="H2484" s="26"/>
    </row>
    <row r="2485" spans="8:8" x14ac:dyDescent="0.25">
      <c r="H2485" s="26"/>
    </row>
    <row r="2486" spans="8:8" x14ac:dyDescent="0.25">
      <c r="H2486" s="26"/>
    </row>
    <row r="2487" spans="8:8" x14ac:dyDescent="0.25">
      <c r="H2487" s="26"/>
    </row>
    <row r="2488" spans="8:8" x14ac:dyDescent="0.25">
      <c r="H2488" s="26"/>
    </row>
    <row r="2489" spans="8:8" x14ac:dyDescent="0.25">
      <c r="H2489" s="26"/>
    </row>
    <row r="2490" spans="8:8" x14ac:dyDescent="0.25">
      <c r="H2490" s="26"/>
    </row>
    <row r="2491" spans="8:8" x14ac:dyDescent="0.25">
      <c r="H2491" s="26"/>
    </row>
    <row r="2492" spans="8:8" x14ac:dyDescent="0.25">
      <c r="H2492" s="26"/>
    </row>
    <row r="2493" spans="8:8" x14ac:dyDescent="0.25">
      <c r="H2493" s="26"/>
    </row>
    <row r="2494" spans="8:8" x14ac:dyDescent="0.25">
      <c r="H2494" s="26"/>
    </row>
    <row r="2495" spans="8:8" x14ac:dyDescent="0.25">
      <c r="H2495" s="26"/>
    </row>
    <row r="2496" spans="8:8" x14ac:dyDescent="0.25">
      <c r="H2496" s="26"/>
    </row>
    <row r="2497" spans="8:8" x14ac:dyDescent="0.25">
      <c r="H2497" s="26"/>
    </row>
    <row r="2498" spans="8:8" x14ac:dyDescent="0.25">
      <c r="H2498" s="26"/>
    </row>
    <row r="2499" spans="8:8" x14ac:dyDescent="0.25">
      <c r="H2499" s="26"/>
    </row>
    <row r="2500" spans="8:8" x14ac:dyDescent="0.25">
      <c r="H2500" s="26"/>
    </row>
    <row r="2501" spans="8:8" x14ac:dyDescent="0.25">
      <c r="H2501" s="26"/>
    </row>
    <row r="2502" spans="8:8" x14ac:dyDescent="0.25">
      <c r="H2502" s="26"/>
    </row>
    <row r="2503" spans="8:8" x14ac:dyDescent="0.25">
      <c r="H2503" s="26"/>
    </row>
    <row r="2504" spans="8:8" x14ac:dyDescent="0.25">
      <c r="H2504" s="26"/>
    </row>
    <row r="2505" spans="8:8" x14ac:dyDescent="0.25">
      <c r="H2505" s="26"/>
    </row>
  </sheetData>
  <pageMargins left="0.7" right="0.7" top="1.25" bottom="0.5" header="0.75" footer="0.3"/>
  <pageSetup scale="62" fitToHeight="0" orientation="portrait" r:id="rId1"/>
  <headerFooter>
    <oddHeader>&amp;C&amp;"-,Bold"Public Library Association
FY23 (2022-2023) Financial Report with FY21 (2020-21) Comparison&amp;RPLA Board of Directors
May 5, 2023 Virtual Meeting 
Document no.: 2023.36c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9285-45ED-4CCE-AB42-A84A9A5ED3D5}">
  <sheetPr>
    <pageSetUpPr fitToPage="1"/>
  </sheetPr>
  <dimension ref="A1:R73"/>
  <sheetViews>
    <sheetView topLeftCell="A27" zoomScaleNormal="100" zoomScalePageLayoutView="67" workbookViewId="0">
      <selection activeCell="J32" sqref="J32:J35"/>
    </sheetView>
  </sheetViews>
  <sheetFormatPr defaultRowHeight="15.75" x14ac:dyDescent="0.25"/>
  <cols>
    <col min="1" max="1" width="41" style="65" customWidth="1"/>
    <col min="2" max="2" width="10.85546875" style="130" customWidth="1"/>
    <col min="3" max="3" width="17" style="65" bestFit="1" customWidth="1"/>
    <col min="4" max="4" width="16" style="65" customWidth="1"/>
    <col min="5" max="5" width="15.7109375" style="65" hidden="1" customWidth="1"/>
    <col min="6" max="6" width="16.140625" style="65" hidden="1" customWidth="1"/>
    <col min="7" max="7" width="3.42578125" style="65" customWidth="1"/>
    <col min="8" max="8" width="17.7109375" style="87" bestFit="1" customWidth="1"/>
    <col min="9" max="9" width="3.85546875" style="65" customWidth="1"/>
    <col min="10" max="10" width="19.85546875" style="65" customWidth="1"/>
    <col min="11" max="12" width="14.85546875" style="65" bestFit="1" customWidth="1"/>
    <col min="13" max="13" width="2.42578125" style="65" customWidth="1"/>
    <col min="14" max="14" width="17" style="65" customWidth="1"/>
    <col min="15" max="16384" width="9.140625" style="65"/>
  </cols>
  <sheetData>
    <row r="1" spans="1:14" x14ac:dyDescent="0.25">
      <c r="A1" s="87" t="s">
        <v>96</v>
      </c>
      <c r="B1" s="127"/>
      <c r="C1" s="87"/>
      <c r="D1" s="128"/>
      <c r="E1" s="129"/>
      <c r="F1" s="128"/>
      <c r="G1" s="128"/>
      <c r="H1" s="128"/>
      <c r="I1" s="128"/>
      <c r="J1" s="107" t="s">
        <v>97</v>
      </c>
      <c r="K1" s="107"/>
      <c r="L1" s="107"/>
      <c r="M1" s="128"/>
      <c r="N1" s="107"/>
    </row>
    <row r="2" spans="1:14" x14ac:dyDescent="0.25">
      <c r="A2" s="87" t="s">
        <v>98</v>
      </c>
      <c r="D2" s="107"/>
      <c r="E2" s="113"/>
      <c r="F2" s="107"/>
      <c r="G2" s="107"/>
      <c r="H2" s="128"/>
      <c r="I2" s="107"/>
      <c r="J2" s="107"/>
      <c r="K2" s="107"/>
      <c r="L2" s="107"/>
      <c r="M2" s="107"/>
      <c r="N2" s="107"/>
    </row>
    <row r="3" spans="1:14" ht="31.5" x14ac:dyDescent="0.25">
      <c r="A3" s="233" t="s">
        <v>99</v>
      </c>
      <c r="B3" s="229"/>
      <c r="C3" s="229"/>
      <c r="D3" s="131" t="s">
        <v>100</v>
      </c>
      <c r="E3" s="131" t="s">
        <v>101</v>
      </c>
      <c r="F3" s="131" t="s">
        <v>102</v>
      </c>
      <c r="G3" s="131"/>
      <c r="H3" s="131" t="s">
        <v>133</v>
      </c>
      <c r="I3" s="131"/>
      <c r="J3" s="234" t="s">
        <v>81</v>
      </c>
      <c r="K3" s="229"/>
      <c r="L3" s="229"/>
      <c r="M3" s="131"/>
      <c r="N3" s="131" t="s">
        <v>103</v>
      </c>
    </row>
    <row r="4" spans="1:14" x14ac:dyDescent="0.25">
      <c r="A4" s="105"/>
      <c r="B4" s="132" t="s">
        <v>132</v>
      </c>
      <c r="C4" s="133"/>
      <c r="D4" s="109"/>
      <c r="E4" s="109" t="s">
        <v>104</v>
      </c>
      <c r="F4" s="133" t="s">
        <v>105</v>
      </c>
      <c r="G4" s="133"/>
      <c r="H4" s="134" t="s">
        <v>82</v>
      </c>
      <c r="I4" s="133"/>
      <c r="J4" s="109" t="s">
        <v>12</v>
      </c>
      <c r="K4" s="109" t="s">
        <v>4</v>
      </c>
      <c r="L4" s="109" t="s">
        <v>3</v>
      </c>
      <c r="M4" s="133"/>
      <c r="N4" s="135" t="s">
        <v>106</v>
      </c>
    </row>
    <row r="6" spans="1:14" x14ac:dyDescent="0.25">
      <c r="A6" s="136" t="s">
        <v>107</v>
      </c>
      <c r="B6" s="137">
        <v>47</v>
      </c>
      <c r="D6" s="107"/>
      <c r="E6" s="113"/>
      <c r="F6" s="107"/>
      <c r="G6" s="109"/>
      <c r="H6" s="114"/>
      <c r="I6" s="109"/>
      <c r="J6" s="107"/>
      <c r="K6" s="107"/>
      <c r="L6" s="107"/>
      <c r="M6" s="109"/>
      <c r="N6" s="107"/>
    </row>
    <row r="7" spans="1:14" x14ac:dyDescent="0.25">
      <c r="A7" s="112" t="s">
        <v>108</v>
      </c>
      <c r="B7" s="138"/>
      <c r="C7" s="112"/>
      <c r="D7" s="108"/>
      <c r="E7" s="139"/>
      <c r="F7" s="108"/>
      <c r="G7" s="140"/>
      <c r="H7" s="141"/>
      <c r="I7" s="140"/>
      <c r="J7" s="108"/>
      <c r="K7" s="108"/>
      <c r="L7" s="108"/>
      <c r="M7" s="140"/>
      <c r="N7" s="107"/>
    </row>
    <row r="8" spans="1:14" x14ac:dyDescent="0.25">
      <c r="A8" s="136"/>
      <c r="C8" s="65" t="s">
        <v>7</v>
      </c>
      <c r="D8" s="113">
        <v>99949</v>
      </c>
      <c r="E8" s="113">
        <v>99949</v>
      </c>
      <c r="F8" s="107"/>
      <c r="G8" s="109"/>
      <c r="H8" s="114">
        <v>0</v>
      </c>
      <c r="I8" s="109"/>
      <c r="J8" s="107">
        <f>H8</f>
        <v>0</v>
      </c>
      <c r="K8" s="107">
        <v>0</v>
      </c>
      <c r="L8" s="107">
        <f>K8-J8</f>
        <v>0</v>
      </c>
      <c r="M8" s="109"/>
      <c r="N8" s="107">
        <f>F8-K8</f>
        <v>0</v>
      </c>
    </row>
    <row r="9" spans="1:14" x14ac:dyDescent="0.25">
      <c r="A9" s="136"/>
      <c r="C9" s="65" t="s">
        <v>8</v>
      </c>
      <c r="D9" s="107">
        <v>-86156</v>
      </c>
      <c r="E9" s="113">
        <v>-86156</v>
      </c>
      <c r="F9" s="107"/>
      <c r="G9" s="109"/>
      <c r="H9" s="114">
        <v>0</v>
      </c>
      <c r="I9" s="109"/>
      <c r="J9" s="107">
        <f>H9</f>
        <v>0</v>
      </c>
      <c r="K9" s="107">
        <v>0</v>
      </c>
      <c r="L9" s="107">
        <f>K9-J9</f>
        <v>0</v>
      </c>
      <c r="M9" s="109"/>
      <c r="N9" s="107">
        <f>F9-K9</f>
        <v>0</v>
      </c>
    </row>
    <row r="10" spans="1:14" x14ac:dyDescent="0.25">
      <c r="A10" s="136"/>
      <c r="C10" s="65" t="s">
        <v>89</v>
      </c>
      <c r="D10" s="111">
        <v>-13793</v>
      </c>
      <c r="E10" s="115">
        <v>-13793</v>
      </c>
      <c r="F10" s="111"/>
      <c r="G10" s="109"/>
      <c r="H10" s="142">
        <v>0</v>
      </c>
      <c r="I10" s="109"/>
      <c r="J10" s="111">
        <f>H10</f>
        <v>0</v>
      </c>
      <c r="K10" s="111">
        <v>0</v>
      </c>
      <c r="L10" s="111">
        <f>K10-J10</f>
        <v>0</v>
      </c>
      <c r="M10" s="109"/>
      <c r="N10" s="111">
        <f>F10-K10</f>
        <v>0</v>
      </c>
    </row>
    <row r="11" spans="1:14" x14ac:dyDescent="0.25">
      <c r="A11" s="136"/>
      <c r="C11" s="65" t="s">
        <v>83</v>
      </c>
      <c r="D11" s="107">
        <f>SUM(D8:D10)</f>
        <v>0</v>
      </c>
      <c r="E11" s="113">
        <f>SUM(E8:E10)</f>
        <v>0</v>
      </c>
      <c r="F11" s="107">
        <f>SUM(F8:F10)</f>
        <v>0</v>
      </c>
      <c r="G11" s="109"/>
      <c r="H11" s="114">
        <f>SUM(H8:H10)</f>
        <v>0</v>
      </c>
      <c r="I11" s="109"/>
      <c r="J11" s="107">
        <f>SUM(J8:J10)</f>
        <v>0</v>
      </c>
      <c r="K11" s="107">
        <f>SUM(K8:K10)</f>
        <v>0</v>
      </c>
      <c r="L11" s="107">
        <f>SUM(L8:L10)</f>
        <v>0</v>
      </c>
      <c r="M11" s="109"/>
      <c r="N11" s="107">
        <f>SUM(N8:N10)</f>
        <v>0</v>
      </c>
    </row>
    <row r="12" spans="1:14" x14ac:dyDescent="0.25">
      <c r="A12" s="136" t="s">
        <v>109</v>
      </c>
      <c r="B12" s="130">
        <v>49</v>
      </c>
      <c r="D12" s="107"/>
      <c r="E12" s="113"/>
      <c r="F12" s="107"/>
      <c r="G12" s="109"/>
      <c r="H12" s="114"/>
      <c r="I12" s="109"/>
      <c r="J12" s="107"/>
      <c r="K12" s="107"/>
      <c r="L12" s="107"/>
      <c r="M12" s="109"/>
      <c r="N12" s="107"/>
    </row>
    <row r="13" spans="1:14" x14ac:dyDescent="0.25">
      <c r="A13" s="136" t="s">
        <v>110</v>
      </c>
      <c r="D13" s="107"/>
      <c r="E13" s="113"/>
      <c r="F13" s="107"/>
      <c r="G13" s="109"/>
      <c r="H13" s="114"/>
      <c r="I13" s="109"/>
      <c r="J13" s="107"/>
      <c r="K13" s="107"/>
      <c r="L13" s="107"/>
      <c r="M13" s="109"/>
      <c r="N13" s="107"/>
    </row>
    <row r="14" spans="1:14" x14ac:dyDescent="0.25">
      <c r="A14" s="136"/>
      <c r="C14" s="65" t="s">
        <v>7</v>
      </c>
      <c r="D14" s="107"/>
      <c r="E14" s="113"/>
      <c r="F14" s="107">
        <f>D14-E14</f>
        <v>0</v>
      </c>
      <c r="G14" s="109"/>
      <c r="H14" s="114">
        <v>0</v>
      </c>
      <c r="I14" s="109"/>
      <c r="J14" s="107">
        <v>0</v>
      </c>
      <c r="K14" s="107">
        <v>-172037</v>
      </c>
      <c r="L14" s="107">
        <f>K14-J14</f>
        <v>-172037</v>
      </c>
      <c r="M14" s="109"/>
      <c r="N14" s="107">
        <f>F14-K14</f>
        <v>172037</v>
      </c>
    </row>
    <row r="15" spans="1:14" x14ac:dyDescent="0.25">
      <c r="A15" s="136"/>
      <c r="C15" s="65" t="s">
        <v>8</v>
      </c>
      <c r="D15" s="107"/>
      <c r="E15" s="113"/>
      <c r="F15" s="107">
        <f>D15-E15</f>
        <v>0</v>
      </c>
      <c r="G15" s="109"/>
      <c r="H15" s="114">
        <v>0</v>
      </c>
      <c r="I15" s="109"/>
      <c r="J15" s="107">
        <v>0</v>
      </c>
      <c r="K15" s="107">
        <v>172037</v>
      </c>
      <c r="L15" s="107">
        <f>K15-J15</f>
        <v>172037</v>
      </c>
      <c r="M15" s="109"/>
      <c r="N15" s="107">
        <f>F15-K15</f>
        <v>-172037</v>
      </c>
    </row>
    <row r="16" spans="1:14" x14ac:dyDescent="0.25">
      <c r="A16" s="136"/>
      <c r="C16" s="65" t="s">
        <v>89</v>
      </c>
      <c r="D16" s="111"/>
      <c r="E16" s="115"/>
      <c r="F16" s="111">
        <f>D16-E16</f>
        <v>0</v>
      </c>
      <c r="G16" s="109"/>
      <c r="H16" s="142">
        <v>0</v>
      </c>
      <c r="I16" s="109"/>
      <c r="J16" s="111">
        <v>0</v>
      </c>
      <c r="K16" s="111"/>
      <c r="L16" s="111">
        <f>K16-J16</f>
        <v>0</v>
      </c>
      <c r="M16" s="109"/>
      <c r="N16" s="111">
        <f>F16-K16</f>
        <v>0</v>
      </c>
    </row>
    <row r="17" spans="1:14" x14ac:dyDescent="0.25">
      <c r="A17" s="136"/>
      <c r="C17" s="65" t="s">
        <v>83</v>
      </c>
      <c r="D17" s="107"/>
      <c r="E17" s="113"/>
      <c r="F17" s="107">
        <f>SUM(F14:F16)</f>
        <v>0</v>
      </c>
      <c r="G17" s="109"/>
      <c r="H17" s="114"/>
      <c r="I17" s="109"/>
      <c r="J17" s="107"/>
      <c r="K17" s="107"/>
      <c r="L17" s="107"/>
      <c r="M17" s="109"/>
      <c r="N17" s="107"/>
    </row>
    <row r="18" spans="1:14" x14ac:dyDescent="0.25">
      <c r="A18" s="136" t="s">
        <v>111</v>
      </c>
      <c r="B18" s="130">
        <v>48</v>
      </c>
      <c r="D18" s="107"/>
      <c r="E18" s="136"/>
      <c r="F18" s="107"/>
      <c r="G18" s="109"/>
      <c r="H18" s="114"/>
      <c r="I18" s="109"/>
      <c r="J18" s="107"/>
      <c r="K18" s="107"/>
      <c r="L18" s="107"/>
      <c r="M18" s="109"/>
      <c r="N18" s="107"/>
    </row>
    <row r="19" spans="1:14" x14ac:dyDescent="0.25">
      <c r="A19" s="112" t="s">
        <v>112</v>
      </c>
      <c r="B19" s="138"/>
      <c r="C19" s="112"/>
      <c r="D19" s="108"/>
      <c r="E19" s="136"/>
      <c r="F19" s="108"/>
      <c r="G19" s="140"/>
      <c r="H19" s="141"/>
      <c r="I19" s="140"/>
      <c r="J19" s="108"/>
      <c r="K19" s="108"/>
      <c r="L19" s="108"/>
      <c r="M19" s="140"/>
      <c r="N19" s="107"/>
    </row>
    <row r="20" spans="1:14" x14ac:dyDescent="0.25">
      <c r="A20" s="136"/>
      <c r="C20" s="65" t="s">
        <v>7</v>
      </c>
      <c r="D20" s="113">
        <f>388416+120000+100000</f>
        <v>608416</v>
      </c>
      <c r="E20" s="113">
        <v>608416</v>
      </c>
      <c r="F20" s="107">
        <f>D20-E20</f>
        <v>0</v>
      </c>
      <c r="G20" s="109"/>
      <c r="H20" s="114">
        <v>0</v>
      </c>
      <c r="I20" s="109"/>
      <c r="J20" s="107">
        <v>0</v>
      </c>
      <c r="K20" s="107">
        <v>0</v>
      </c>
      <c r="L20" s="107">
        <f>K20-J20</f>
        <v>0</v>
      </c>
      <c r="M20" s="109"/>
      <c r="N20" s="107">
        <f>F20-K20</f>
        <v>0</v>
      </c>
    </row>
    <row r="21" spans="1:14" x14ac:dyDescent="0.25">
      <c r="A21" s="136"/>
      <c r="C21" s="65" t="s">
        <v>8</v>
      </c>
      <c r="D21" s="107">
        <f>-353105.2-105600-88000</f>
        <v>-546705.19999999995</v>
      </c>
      <c r="E21" s="113">
        <v>-546705</v>
      </c>
      <c r="F21" s="107">
        <f>D21-E21</f>
        <v>-0.19999999995343387</v>
      </c>
      <c r="G21" s="109"/>
      <c r="H21" s="114">
        <v>0</v>
      </c>
      <c r="I21" s="109"/>
      <c r="J21" s="107">
        <v>0</v>
      </c>
      <c r="K21" s="107">
        <v>0</v>
      </c>
      <c r="L21" s="107">
        <f>K21-J21</f>
        <v>0</v>
      </c>
      <c r="M21" s="109"/>
      <c r="N21" s="107">
        <f>F21-K21</f>
        <v>-0.19999999995343387</v>
      </c>
    </row>
    <row r="22" spans="1:14" x14ac:dyDescent="0.25">
      <c r="A22" s="136"/>
      <c r="C22" s="65" t="s">
        <v>89</v>
      </c>
      <c r="D22" s="111">
        <f>-35310.52-14400-12000</f>
        <v>-61710.52</v>
      </c>
      <c r="E22" s="115">
        <v>-61711</v>
      </c>
      <c r="F22" s="111">
        <f>D22-E22</f>
        <v>0.48000000000320142</v>
      </c>
      <c r="G22" s="109"/>
      <c r="H22" s="142">
        <v>0</v>
      </c>
      <c r="I22" s="109"/>
      <c r="J22" s="111">
        <v>0</v>
      </c>
      <c r="K22" s="111">
        <v>0</v>
      </c>
      <c r="L22" s="111">
        <f>K22-J22</f>
        <v>0</v>
      </c>
      <c r="M22" s="109"/>
      <c r="N22" s="111">
        <f>F22-K22</f>
        <v>0.48000000000320142</v>
      </c>
    </row>
    <row r="23" spans="1:14" x14ac:dyDescent="0.25">
      <c r="A23" s="136"/>
      <c r="C23" s="65" t="s">
        <v>83</v>
      </c>
      <c r="D23" s="107">
        <f>SUM(D20:D22)</f>
        <v>0.28000000004976755</v>
      </c>
      <c r="E23" s="113">
        <f>SUM(E20:E22)</f>
        <v>0</v>
      </c>
      <c r="F23" s="107">
        <f>SUM(F20:F22)</f>
        <v>0.28000000004976755</v>
      </c>
      <c r="G23" s="109"/>
      <c r="H23" s="114">
        <f>SUM(H20:H22)</f>
        <v>0</v>
      </c>
      <c r="I23" s="109"/>
      <c r="J23" s="107">
        <f>SUM(J20:J22)</f>
        <v>0</v>
      </c>
      <c r="K23" s="107">
        <f>SUM(K20:K22)</f>
        <v>0</v>
      </c>
      <c r="L23" s="107">
        <f>SUM(L20:L22)</f>
        <v>0</v>
      </c>
      <c r="M23" s="109"/>
      <c r="N23" s="107">
        <f>SUM(N20:N22)</f>
        <v>0.28000000004976755</v>
      </c>
    </row>
    <row r="24" spans="1:14" x14ac:dyDescent="0.25">
      <c r="A24" s="136" t="s">
        <v>113</v>
      </c>
      <c r="B24" s="130">
        <v>48</v>
      </c>
      <c r="D24" s="107"/>
      <c r="E24" s="113"/>
      <c r="F24" s="107"/>
      <c r="G24" s="109"/>
      <c r="H24" s="114"/>
      <c r="I24" s="109"/>
      <c r="J24" s="107"/>
      <c r="K24" s="107"/>
      <c r="L24" s="107"/>
      <c r="M24" s="109"/>
      <c r="N24" s="107"/>
    </row>
    <row r="25" spans="1:14" x14ac:dyDescent="0.25">
      <c r="A25" s="112" t="s">
        <v>114</v>
      </c>
      <c r="D25" s="107"/>
      <c r="E25" s="113"/>
      <c r="F25" s="107"/>
      <c r="G25" s="109"/>
      <c r="H25" s="114"/>
      <c r="I25" s="109"/>
      <c r="J25" s="107"/>
      <c r="K25" s="107"/>
      <c r="L25" s="107"/>
      <c r="M25" s="109"/>
      <c r="N25" s="107"/>
    </row>
    <row r="26" spans="1:14" x14ac:dyDescent="0.25">
      <c r="A26" s="136"/>
      <c r="C26" s="65" t="s">
        <v>7</v>
      </c>
      <c r="D26" s="107"/>
      <c r="E26" s="113"/>
      <c r="F26" s="107">
        <f>D26-E26</f>
        <v>0</v>
      </c>
      <c r="G26" s="109"/>
      <c r="H26" s="109">
        <v>466601</v>
      </c>
      <c r="I26" s="109"/>
      <c r="J26" s="113">
        <v>230678</v>
      </c>
      <c r="K26" s="107">
        <v>177719</v>
      </c>
      <c r="L26" s="107">
        <f>K26-J26</f>
        <v>-52959</v>
      </c>
      <c r="M26" s="109"/>
      <c r="N26" s="107">
        <f>F26-K26</f>
        <v>-177719</v>
      </c>
    </row>
    <row r="27" spans="1:14" x14ac:dyDescent="0.25">
      <c r="A27" s="136"/>
      <c r="C27" s="65" t="s">
        <v>8</v>
      </c>
      <c r="D27" s="107"/>
      <c r="E27" s="113"/>
      <c r="F27" s="107">
        <f>D27-E27</f>
        <v>0</v>
      </c>
      <c r="G27" s="109"/>
      <c r="H27" s="109">
        <v>-406423</v>
      </c>
      <c r="I27" s="109"/>
      <c r="J27" s="113">
        <v>-200589</v>
      </c>
      <c r="K27" s="107">
        <v>-153587</v>
      </c>
      <c r="L27" s="107">
        <f>K27-J27</f>
        <v>47002</v>
      </c>
      <c r="M27" s="109"/>
      <c r="N27" s="107">
        <f>F27-K27</f>
        <v>153587</v>
      </c>
    </row>
    <row r="28" spans="1:14" x14ac:dyDescent="0.25">
      <c r="A28" s="136"/>
      <c r="C28" s="65" t="s">
        <v>89</v>
      </c>
      <c r="D28" s="111"/>
      <c r="E28" s="115"/>
      <c r="F28" s="111">
        <f>D28-E28</f>
        <v>0</v>
      </c>
      <c r="G28" s="109"/>
      <c r="H28" s="125">
        <v>-60178</v>
      </c>
      <c r="I28" s="109"/>
      <c r="J28" s="115">
        <v>-30089</v>
      </c>
      <c r="K28" s="111">
        <v>-27522</v>
      </c>
      <c r="L28" s="111">
        <f>K28-J28</f>
        <v>2567</v>
      </c>
      <c r="M28" s="109"/>
      <c r="N28" s="111">
        <f>F28-K28</f>
        <v>27522</v>
      </c>
    </row>
    <row r="29" spans="1:14" x14ac:dyDescent="0.25">
      <c r="A29" s="136"/>
      <c r="C29" s="65" t="s">
        <v>83</v>
      </c>
      <c r="D29" s="107">
        <f>SUM(D26:D28)</f>
        <v>0</v>
      </c>
      <c r="E29" s="113">
        <f>SUM(E26:E28)</f>
        <v>0</v>
      </c>
      <c r="F29" s="107">
        <f>SUM(F26:F28)</f>
        <v>0</v>
      </c>
      <c r="G29" s="109"/>
      <c r="H29" s="109">
        <f>SUM(H26:H28)</f>
        <v>0</v>
      </c>
      <c r="I29" s="109"/>
      <c r="J29" s="113">
        <f>SUM(J26:J28)</f>
        <v>0</v>
      </c>
      <c r="K29" s="107">
        <f>SUM(K26:K28)</f>
        <v>-3390</v>
      </c>
      <c r="L29" s="107">
        <f>SUM(L26:L28)</f>
        <v>-3390</v>
      </c>
      <c r="M29" s="109"/>
      <c r="N29" s="107">
        <f>SUM(N26:N28)</f>
        <v>3390</v>
      </c>
    </row>
    <row r="30" spans="1:14" x14ac:dyDescent="0.25">
      <c r="A30" s="136" t="s">
        <v>115</v>
      </c>
      <c r="B30" s="130">
        <v>48</v>
      </c>
      <c r="D30" s="107"/>
      <c r="E30" s="113"/>
      <c r="F30" s="107"/>
      <c r="G30" s="109"/>
      <c r="H30" s="114"/>
      <c r="I30" s="109"/>
      <c r="J30" s="113"/>
      <c r="K30" s="107"/>
      <c r="L30" s="107"/>
      <c r="M30" s="109"/>
      <c r="N30" s="107"/>
    </row>
    <row r="31" spans="1:14" x14ac:dyDescent="0.25">
      <c r="A31" s="112" t="s">
        <v>131</v>
      </c>
      <c r="D31" s="107"/>
      <c r="E31" s="113"/>
      <c r="F31" s="107"/>
      <c r="G31" s="109"/>
      <c r="H31" s="114"/>
      <c r="I31" s="109"/>
      <c r="J31" s="113"/>
      <c r="K31" s="107"/>
      <c r="L31" s="107"/>
      <c r="M31" s="109"/>
      <c r="N31" s="107"/>
    </row>
    <row r="32" spans="1:14" x14ac:dyDescent="0.25">
      <c r="A32" s="136"/>
      <c r="C32" s="65" t="s">
        <v>7</v>
      </c>
      <c r="D32" s="107">
        <v>1160000</v>
      </c>
      <c r="E32" s="113"/>
      <c r="F32" s="107">
        <f>D32-E32</f>
        <v>1160000</v>
      </c>
      <c r="G32" s="109"/>
      <c r="H32" s="109"/>
      <c r="I32" s="109"/>
      <c r="J32" s="107">
        <v>0</v>
      </c>
      <c r="K32" s="107">
        <v>997583</v>
      </c>
      <c r="L32" s="107">
        <f t="shared" ref="L32:L34" si="0">K32-J32</f>
        <v>997583</v>
      </c>
      <c r="M32" s="109"/>
      <c r="N32" s="107">
        <f>F32-K32</f>
        <v>162417</v>
      </c>
    </row>
    <row r="33" spans="1:14" x14ac:dyDescent="0.25">
      <c r="A33" s="136"/>
      <c r="C33" s="65" t="s">
        <v>8</v>
      </c>
      <c r="D33" s="107">
        <v>-1031111</v>
      </c>
      <c r="E33" s="113"/>
      <c r="F33" s="107">
        <f>D33-E33</f>
        <v>-1031111</v>
      </c>
      <c r="G33" s="109"/>
      <c r="H33" s="109"/>
      <c r="I33" s="109"/>
      <c r="J33" s="107">
        <v>0</v>
      </c>
      <c r="K33" s="107">
        <v>-890820</v>
      </c>
      <c r="L33" s="107">
        <f t="shared" si="0"/>
        <v>-890820</v>
      </c>
      <c r="M33" s="109"/>
      <c r="N33" s="107">
        <f>F33-K33</f>
        <v>-140291</v>
      </c>
    </row>
    <row r="34" spans="1:14" x14ac:dyDescent="0.25">
      <c r="A34" s="136"/>
      <c r="C34" s="65" t="s">
        <v>89</v>
      </c>
      <c r="D34" s="111">
        <v>-128889</v>
      </c>
      <c r="E34" s="115"/>
      <c r="F34" s="111">
        <f>D34-E34</f>
        <v>-128889</v>
      </c>
      <c r="G34" s="109"/>
      <c r="H34" s="125"/>
      <c r="I34" s="109"/>
      <c r="J34" s="111">
        <v>0</v>
      </c>
      <c r="K34" s="111">
        <v>-106763</v>
      </c>
      <c r="L34" s="111">
        <f t="shared" si="0"/>
        <v>-106763</v>
      </c>
      <c r="M34" s="109"/>
      <c r="N34" s="111">
        <f>F34-K34</f>
        <v>-22126</v>
      </c>
    </row>
    <row r="35" spans="1:14" x14ac:dyDescent="0.25">
      <c r="A35" s="136"/>
      <c r="C35" s="65" t="s">
        <v>83</v>
      </c>
      <c r="D35" s="107">
        <f>SUM(D32:D34)</f>
        <v>0</v>
      </c>
      <c r="E35" s="113">
        <f>SUM(E32:E34)</f>
        <v>0</v>
      </c>
      <c r="F35" s="107">
        <f>SUM(F32:F34)</f>
        <v>0</v>
      </c>
      <c r="G35" s="109"/>
      <c r="H35" s="109">
        <f>SUM(H32:H34)</f>
        <v>0</v>
      </c>
      <c r="I35" s="109"/>
      <c r="J35" s="107">
        <f>SUM(J32:J34)</f>
        <v>0</v>
      </c>
      <c r="K35" s="107">
        <f>SUM(K32:K34)</f>
        <v>0</v>
      </c>
      <c r="L35" s="107">
        <f>SUM(L32:L34)</f>
        <v>0</v>
      </c>
      <c r="M35" s="109"/>
      <c r="N35" s="107">
        <f>SUM(N32:N34)</f>
        <v>0</v>
      </c>
    </row>
    <row r="36" spans="1:14" x14ac:dyDescent="0.25">
      <c r="A36" s="136" t="s">
        <v>116</v>
      </c>
      <c r="B36" s="130">
        <v>48</v>
      </c>
      <c r="D36" s="107"/>
      <c r="E36" s="113"/>
      <c r="F36" s="107"/>
      <c r="G36" s="109"/>
      <c r="H36" s="114"/>
      <c r="I36" s="109"/>
      <c r="J36" s="107"/>
      <c r="K36" s="107"/>
      <c r="L36" s="107"/>
      <c r="M36" s="109"/>
      <c r="N36" s="107"/>
    </row>
    <row r="37" spans="1:14" x14ac:dyDescent="0.25">
      <c r="A37" s="136" t="s">
        <v>117</v>
      </c>
      <c r="D37" s="107"/>
      <c r="E37" s="113"/>
      <c r="F37" s="107"/>
      <c r="G37" s="109"/>
      <c r="H37" s="114"/>
      <c r="I37" s="109"/>
      <c r="J37" s="107"/>
      <c r="K37" s="107"/>
      <c r="L37" s="107"/>
      <c r="M37" s="109"/>
      <c r="N37" s="107"/>
    </row>
    <row r="38" spans="1:14" x14ac:dyDescent="0.25">
      <c r="A38" s="136"/>
      <c r="C38" s="65" t="s">
        <v>7</v>
      </c>
      <c r="D38" s="107">
        <v>400000</v>
      </c>
      <c r="E38" s="113"/>
      <c r="F38" s="107">
        <f>D38-E38</f>
        <v>400000</v>
      </c>
      <c r="G38" s="109"/>
      <c r="H38" s="114"/>
      <c r="I38" s="109"/>
      <c r="J38" s="107">
        <v>0</v>
      </c>
      <c r="K38" s="107">
        <v>135228</v>
      </c>
      <c r="L38" s="107">
        <f>K38-J38</f>
        <v>135228</v>
      </c>
      <c r="M38" s="109"/>
      <c r="N38" s="107">
        <f>F38-K38</f>
        <v>264772</v>
      </c>
    </row>
    <row r="39" spans="1:14" x14ac:dyDescent="0.25">
      <c r="A39" s="136"/>
      <c r="C39" s="65" t="s">
        <v>8</v>
      </c>
      <c r="D39" s="107">
        <v>-347826</v>
      </c>
      <c r="E39" s="113"/>
      <c r="F39" s="107">
        <f>D39-E39</f>
        <v>-347826</v>
      </c>
      <c r="G39" s="109"/>
      <c r="H39" s="114">
        <v>0</v>
      </c>
      <c r="I39" s="109"/>
      <c r="J39" s="107">
        <v>0</v>
      </c>
      <c r="K39" s="107">
        <v>-117818</v>
      </c>
      <c r="L39" s="107">
        <f>K39-J39</f>
        <v>-117818</v>
      </c>
      <c r="M39" s="109"/>
      <c r="N39" s="107">
        <f>F39-K39</f>
        <v>-230008</v>
      </c>
    </row>
    <row r="40" spans="1:14" x14ac:dyDescent="0.25">
      <c r="A40" s="136"/>
      <c r="C40" s="65" t="s">
        <v>89</v>
      </c>
      <c r="D40" s="111">
        <v>-52174</v>
      </c>
      <c r="E40" s="115"/>
      <c r="F40" s="111">
        <f>D40-E40</f>
        <v>-52174</v>
      </c>
      <c r="G40" s="109"/>
      <c r="H40" s="142"/>
      <c r="I40" s="109"/>
      <c r="J40" s="111">
        <v>0</v>
      </c>
      <c r="K40" s="111">
        <v>-17410</v>
      </c>
      <c r="L40" s="111">
        <f>K40-J40</f>
        <v>-17410</v>
      </c>
      <c r="M40" s="109"/>
      <c r="N40" s="111">
        <f>F40-K40</f>
        <v>-34764</v>
      </c>
    </row>
    <row r="41" spans="1:14" x14ac:dyDescent="0.25">
      <c r="A41" s="136"/>
      <c r="C41" s="65" t="s">
        <v>83</v>
      </c>
      <c r="D41" s="107">
        <f>SUM(D38:D40)</f>
        <v>0</v>
      </c>
      <c r="E41" s="113"/>
      <c r="F41" s="107">
        <f>SUM(F38:F40)</f>
        <v>0</v>
      </c>
      <c r="G41" s="109"/>
      <c r="H41" s="114"/>
      <c r="I41" s="109"/>
      <c r="J41" s="107"/>
      <c r="K41" s="107"/>
      <c r="L41" s="107">
        <f>SUM(L38:L40)</f>
        <v>0</v>
      </c>
      <c r="M41" s="109"/>
      <c r="N41" s="107">
        <f>SUM(N38:N40)</f>
        <v>0</v>
      </c>
    </row>
    <row r="42" spans="1:14" x14ac:dyDescent="0.25">
      <c r="A42" s="136" t="s">
        <v>118</v>
      </c>
      <c r="B42" s="130">
        <v>48</v>
      </c>
      <c r="D42" s="107"/>
      <c r="E42" s="113"/>
      <c r="F42" s="107"/>
      <c r="G42" s="109"/>
      <c r="H42" s="114"/>
      <c r="I42" s="109"/>
      <c r="J42" s="107"/>
      <c r="K42" s="107"/>
      <c r="L42" s="107"/>
      <c r="M42" s="109"/>
      <c r="N42" s="107"/>
    </row>
    <row r="43" spans="1:14" x14ac:dyDescent="0.25">
      <c r="A43" s="112" t="s">
        <v>119</v>
      </c>
      <c r="D43" s="107"/>
      <c r="E43" s="113"/>
      <c r="F43" s="107"/>
      <c r="G43" s="109"/>
      <c r="H43" s="114"/>
      <c r="I43" s="109"/>
      <c r="J43" s="107"/>
      <c r="K43" s="107"/>
      <c r="L43" s="107"/>
      <c r="M43" s="109"/>
      <c r="N43" s="107"/>
    </row>
    <row r="44" spans="1:14" x14ac:dyDescent="0.25">
      <c r="A44" s="136"/>
      <c r="C44" s="65" t="s">
        <v>7</v>
      </c>
      <c r="D44" s="107">
        <v>250000</v>
      </c>
      <c r="E44" s="113"/>
      <c r="F44" s="107">
        <f>D44-E44</f>
        <v>250000</v>
      </c>
      <c r="G44" s="109"/>
      <c r="H44" s="114">
        <v>0</v>
      </c>
      <c r="I44" s="109"/>
      <c r="J44" s="107">
        <v>0</v>
      </c>
      <c r="K44" s="107">
        <v>240969</v>
      </c>
      <c r="L44" s="107">
        <f>K44-J44</f>
        <v>240969</v>
      </c>
      <c r="M44" s="109"/>
      <c r="N44" s="107">
        <f>F44-K44</f>
        <v>9031</v>
      </c>
    </row>
    <row r="45" spans="1:14" x14ac:dyDescent="0.25">
      <c r="A45" s="136"/>
      <c r="C45" s="65" t="s">
        <v>8</v>
      </c>
      <c r="D45" s="107">
        <v>-220000</v>
      </c>
      <c r="E45" s="113"/>
      <c r="F45" s="107">
        <f>D45-E45</f>
        <v>-220000</v>
      </c>
      <c r="G45" s="109"/>
      <c r="H45" s="114">
        <v>0</v>
      </c>
      <c r="I45" s="109"/>
      <c r="J45" s="107">
        <v>0</v>
      </c>
      <c r="K45" s="107">
        <v>-9870</v>
      </c>
      <c r="L45" s="107">
        <f>K45-J45</f>
        <v>-9870</v>
      </c>
      <c r="M45" s="109"/>
      <c r="N45" s="107">
        <f>F45-K45</f>
        <v>-210130</v>
      </c>
    </row>
    <row r="46" spans="1:14" x14ac:dyDescent="0.25">
      <c r="A46" s="136"/>
      <c r="C46" s="65" t="s">
        <v>89</v>
      </c>
      <c r="D46" s="111">
        <v>-30000</v>
      </c>
      <c r="E46" s="115"/>
      <c r="F46" s="111">
        <f>D46-E46</f>
        <v>-30000</v>
      </c>
      <c r="G46" s="109"/>
      <c r="H46" s="142">
        <v>0</v>
      </c>
      <c r="I46" s="109"/>
      <c r="J46" s="111">
        <v>0</v>
      </c>
      <c r="K46" s="111">
        <v>-1481</v>
      </c>
      <c r="L46" s="111">
        <f>K46-J46</f>
        <v>-1481</v>
      </c>
      <c r="M46" s="109"/>
      <c r="N46" s="111">
        <f>F46-K46</f>
        <v>-28519</v>
      </c>
    </row>
    <row r="47" spans="1:14" x14ac:dyDescent="0.25">
      <c r="A47" s="136"/>
      <c r="C47" s="65" t="s">
        <v>83</v>
      </c>
      <c r="D47" s="107">
        <f>SUM(D44:D46)</f>
        <v>0</v>
      </c>
      <c r="E47" s="113">
        <f>SUM(E44:E46)</f>
        <v>0</v>
      </c>
      <c r="F47" s="107">
        <f>SUM(F44:F46)</f>
        <v>0</v>
      </c>
      <c r="G47" s="109"/>
      <c r="H47" s="114">
        <f>SUM(H44:H46)</f>
        <v>0</v>
      </c>
      <c r="I47" s="109"/>
      <c r="J47" s="107">
        <f>SUM(J44:J46)</f>
        <v>0</v>
      </c>
      <c r="K47" s="107">
        <f>SUM(K44:K46)</f>
        <v>229618</v>
      </c>
      <c r="L47" s="107">
        <f>SUM(L44:L46)</f>
        <v>229618</v>
      </c>
      <c r="M47" s="109"/>
      <c r="N47" s="107">
        <f>SUM(N44:N46)</f>
        <v>-229618</v>
      </c>
    </row>
    <row r="48" spans="1:14" x14ac:dyDescent="0.25">
      <c r="A48" s="136" t="s">
        <v>120</v>
      </c>
      <c r="B48" s="130">
        <v>47</v>
      </c>
      <c r="D48" s="107"/>
      <c r="E48" s="113"/>
      <c r="F48" s="107"/>
      <c r="G48" s="109"/>
      <c r="H48" s="114"/>
      <c r="I48" s="109"/>
      <c r="J48" s="107"/>
      <c r="K48" s="107"/>
      <c r="L48" s="107"/>
      <c r="M48" s="109"/>
      <c r="N48" s="107"/>
    </row>
    <row r="49" spans="1:18" x14ac:dyDescent="0.25">
      <c r="A49" s="136" t="s">
        <v>117</v>
      </c>
      <c r="D49" s="107"/>
      <c r="E49" s="113"/>
      <c r="F49" s="107"/>
      <c r="G49" s="109"/>
      <c r="H49" s="114"/>
      <c r="I49" s="109"/>
      <c r="J49" s="107"/>
      <c r="K49" s="107"/>
      <c r="L49" s="107"/>
      <c r="M49" s="109"/>
      <c r="N49" s="107"/>
    </row>
    <row r="50" spans="1:18" x14ac:dyDescent="0.25">
      <c r="A50" s="136"/>
      <c r="C50" s="65" t="s">
        <v>7</v>
      </c>
      <c r="D50" s="107">
        <v>38694</v>
      </c>
      <c r="E50" s="113"/>
      <c r="F50" s="107">
        <f>D50-E50</f>
        <v>38694</v>
      </c>
      <c r="G50" s="109"/>
      <c r="H50" s="109"/>
      <c r="I50" s="109"/>
      <c r="J50" s="107">
        <v>0</v>
      </c>
      <c r="K50" s="107">
        <v>5443</v>
      </c>
      <c r="L50" s="107">
        <f>K50-J50</f>
        <v>5443</v>
      </c>
      <c r="M50" s="109"/>
      <c r="N50" s="107">
        <f>F50-K50</f>
        <v>33251</v>
      </c>
    </row>
    <row r="51" spans="1:18" x14ac:dyDescent="0.25">
      <c r="A51" s="136"/>
      <c r="C51" s="65" t="s">
        <v>8</v>
      </c>
      <c r="D51" s="107">
        <v>-31438</v>
      </c>
      <c r="E51" s="113"/>
      <c r="F51" s="107">
        <f>D51-E51</f>
        <v>-31438</v>
      </c>
      <c r="G51" s="109"/>
      <c r="H51" s="109"/>
      <c r="I51" s="109"/>
      <c r="J51" s="107">
        <v>0</v>
      </c>
      <c r="K51" s="107">
        <v>-4422</v>
      </c>
      <c r="L51" s="107">
        <f>K51-J51</f>
        <v>-4422</v>
      </c>
      <c r="M51" s="109"/>
      <c r="N51" s="107">
        <f>F51-K51</f>
        <v>-27016</v>
      </c>
    </row>
    <row r="52" spans="1:18" x14ac:dyDescent="0.25">
      <c r="A52" s="136"/>
      <c r="C52" s="65" t="s">
        <v>89</v>
      </c>
      <c r="D52" s="111">
        <v>-7256</v>
      </c>
      <c r="E52" s="115"/>
      <c r="F52" s="111">
        <f>D52-E52</f>
        <v>-7256</v>
      </c>
      <c r="G52" s="109"/>
      <c r="H52" s="125"/>
      <c r="I52" s="109"/>
      <c r="J52" s="111">
        <v>0</v>
      </c>
      <c r="K52" s="111">
        <v>-1021</v>
      </c>
      <c r="L52" s="111">
        <f>K52-J52</f>
        <v>-1021</v>
      </c>
      <c r="M52" s="109"/>
      <c r="N52" s="111">
        <f>F52-K52</f>
        <v>-6235</v>
      </c>
    </row>
    <row r="53" spans="1:18" x14ac:dyDescent="0.25">
      <c r="A53" s="136"/>
      <c r="C53" s="65" t="s">
        <v>83</v>
      </c>
      <c r="D53" s="107">
        <f>SUM(D50:D52)</f>
        <v>0</v>
      </c>
      <c r="E53" s="113"/>
      <c r="F53" s="107">
        <f>SUM(F50:F52)</f>
        <v>0</v>
      </c>
      <c r="G53" s="109"/>
      <c r="H53" s="109">
        <f>SUM(H50:H52)</f>
        <v>0</v>
      </c>
      <c r="I53" s="109"/>
      <c r="J53" s="107">
        <f>SUM(J50:J52)</f>
        <v>0</v>
      </c>
      <c r="K53" s="107">
        <f>SUM(K50:K52)</f>
        <v>0</v>
      </c>
      <c r="L53" s="107">
        <f>SUM(L50:L52)</f>
        <v>0</v>
      </c>
      <c r="M53" s="109"/>
      <c r="N53" s="107">
        <f>SUM(N50:N52)</f>
        <v>0</v>
      </c>
    </row>
    <row r="54" spans="1:18" x14ac:dyDescent="0.25">
      <c r="A54" s="136" t="s">
        <v>121</v>
      </c>
      <c r="B54" s="130">
        <v>48</v>
      </c>
      <c r="D54" s="107"/>
      <c r="E54" s="113"/>
      <c r="F54" s="107"/>
      <c r="G54" s="109"/>
      <c r="H54" s="114"/>
      <c r="I54" s="109"/>
      <c r="J54" s="107"/>
      <c r="K54" s="107"/>
      <c r="L54" s="107"/>
      <c r="M54" s="109"/>
      <c r="N54" s="107"/>
    </row>
    <row r="55" spans="1:18" x14ac:dyDescent="0.25">
      <c r="A55" s="112" t="s">
        <v>122</v>
      </c>
      <c r="B55" s="138"/>
      <c r="C55" s="112"/>
      <c r="D55" s="108"/>
      <c r="E55" s="139"/>
      <c r="F55" s="108"/>
      <c r="G55" s="140"/>
      <c r="H55" s="141"/>
      <c r="I55" s="140"/>
      <c r="J55" s="108"/>
      <c r="K55" s="108"/>
      <c r="L55" s="108"/>
      <c r="M55" s="140"/>
      <c r="N55" s="107"/>
    </row>
    <row r="56" spans="1:18" x14ac:dyDescent="0.25">
      <c r="A56" s="136"/>
      <c r="C56" s="65" t="s">
        <v>123</v>
      </c>
      <c r="D56" s="107"/>
      <c r="E56" s="113">
        <v>0</v>
      </c>
      <c r="F56" s="107"/>
      <c r="G56" s="109"/>
      <c r="H56" s="114"/>
      <c r="I56" s="109"/>
      <c r="J56" s="107"/>
      <c r="K56" s="107">
        <v>118152</v>
      </c>
      <c r="L56" s="108"/>
      <c r="M56" s="109"/>
      <c r="N56" s="107"/>
      <c r="R56" s="143"/>
    </row>
    <row r="57" spans="1:18" x14ac:dyDescent="0.25">
      <c r="A57" s="136"/>
      <c r="C57" s="65" t="s">
        <v>7</v>
      </c>
      <c r="D57" s="107">
        <v>10805701</v>
      </c>
      <c r="E57" s="113">
        <v>4174889</v>
      </c>
      <c r="F57" s="113">
        <f>SUM(D57-E57)</f>
        <v>6630812</v>
      </c>
      <c r="G57" s="109"/>
      <c r="H57" s="109">
        <v>1114954</v>
      </c>
      <c r="I57" s="109"/>
      <c r="J57" s="107">
        <v>514309</v>
      </c>
      <c r="K57" s="107">
        <v>476964</v>
      </c>
      <c r="L57" s="107">
        <f>K57-J57</f>
        <v>-37345</v>
      </c>
      <c r="M57" s="109"/>
      <c r="N57" s="107">
        <f>H57-K57</f>
        <v>637990</v>
      </c>
      <c r="R57" s="143"/>
    </row>
    <row r="58" spans="1:18" x14ac:dyDescent="0.25">
      <c r="A58" s="136"/>
      <c r="C58" s="65" t="s">
        <v>8</v>
      </c>
      <c r="D58" s="107">
        <f>-9547947-88000</f>
        <v>-9635947</v>
      </c>
      <c r="E58" s="113">
        <v>-3727579</v>
      </c>
      <c r="F58" s="107">
        <f>D58-E58</f>
        <v>-5908368</v>
      </c>
      <c r="G58" s="109"/>
      <c r="H58" s="109">
        <v>-995375</v>
      </c>
      <c r="I58" s="109"/>
      <c r="J58" s="107">
        <v>-454519</v>
      </c>
      <c r="K58" s="107">
        <v>-412871</v>
      </c>
      <c r="L58" s="107">
        <f>K58-J58</f>
        <v>41648</v>
      </c>
      <c r="M58" s="109"/>
      <c r="N58" s="107">
        <f>H58-K58</f>
        <v>-582504</v>
      </c>
      <c r="R58" s="144"/>
    </row>
    <row r="59" spans="1:18" x14ac:dyDescent="0.25">
      <c r="A59" s="136"/>
      <c r="C59" s="65" t="s">
        <v>89</v>
      </c>
      <c r="D59" s="111">
        <f>-1157754-12000</f>
        <v>-1169754</v>
      </c>
      <c r="E59" s="115">
        <v>-447310</v>
      </c>
      <c r="F59" s="111">
        <f>D59-E59</f>
        <v>-722444</v>
      </c>
      <c r="G59" s="109"/>
      <c r="H59" s="125">
        <v>-119579</v>
      </c>
      <c r="I59" s="109"/>
      <c r="J59" s="111">
        <v>-59790</v>
      </c>
      <c r="K59" s="111">
        <v>-49543</v>
      </c>
      <c r="L59" s="111">
        <f>K59-J59</f>
        <v>10247</v>
      </c>
      <c r="M59" s="109"/>
      <c r="N59" s="111">
        <f>H59-K59</f>
        <v>-70036</v>
      </c>
    </row>
    <row r="60" spans="1:18" x14ac:dyDescent="0.25">
      <c r="A60" s="136"/>
      <c r="C60" s="65" t="s">
        <v>83</v>
      </c>
      <c r="D60" s="107">
        <f>SUM(D57:D59)</f>
        <v>0</v>
      </c>
      <c r="E60" s="113">
        <f>SUM(E57:E59)</f>
        <v>0</v>
      </c>
      <c r="F60" s="107">
        <f>SUM(F57:F59)</f>
        <v>0</v>
      </c>
      <c r="G60" s="109"/>
      <c r="H60" s="109">
        <f>SUM(H57:H59)</f>
        <v>0</v>
      </c>
      <c r="I60" s="109"/>
      <c r="J60" s="107"/>
      <c r="K60" s="107">
        <f>SUM(K57:K59)</f>
        <v>14550</v>
      </c>
      <c r="L60" s="107">
        <f>SUM(L56:L59)</f>
        <v>14550</v>
      </c>
      <c r="M60" s="109"/>
      <c r="N60" s="107">
        <f>SUM(N57:N59)</f>
        <v>-14550</v>
      </c>
    </row>
    <row r="61" spans="1:18" x14ac:dyDescent="0.25">
      <c r="A61" s="136" t="s">
        <v>124</v>
      </c>
      <c r="B61" s="130">
        <v>47</v>
      </c>
      <c r="D61" s="107"/>
      <c r="E61" s="113"/>
      <c r="F61" s="107"/>
      <c r="G61" s="109"/>
      <c r="H61" s="114"/>
      <c r="I61" s="109"/>
      <c r="J61" s="107"/>
      <c r="K61" s="107"/>
      <c r="L61" s="107"/>
      <c r="M61" s="109"/>
      <c r="N61" s="107"/>
    </row>
    <row r="62" spans="1:18" x14ac:dyDescent="0.25">
      <c r="A62" s="112" t="s">
        <v>125</v>
      </c>
      <c r="B62" s="138"/>
      <c r="C62" s="112"/>
      <c r="D62" s="108"/>
      <c r="E62" s="139"/>
      <c r="F62" s="108"/>
      <c r="G62" s="140"/>
      <c r="H62" s="141"/>
      <c r="I62" s="140"/>
      <c r="J62" s="108"/>
      <c r="K62" s="108"/>
      <c r="L62" s="108"/>
      <c r="M62" s="140"/>
      <c r="N62" s="107"/>
    </row>
    <row r="63" spans="1:18" x14ac:dyDescent="0.25">
      <c r="A63" s="136"/>
      <c r="C63" s="65" t="s">
        <v>7</v>
      </c>
      <c r="D63" s="107">
        <f>592756+318606+313606+313606</f>
        <v>1538574</v>
      </c>
      <c r="E63" s="113">
        <v>174787</v>
      </c>
      <c r="F63" s="107"/>
      <c r="G63" s="109"/>
      <c r="H63" s="114">
        <v>0</v>
      </c>
      <c r="I63" s="109"/>
      <c r="J63" s="107">
        <v>0</v>
      </c>
      <c r="K63" s="107">
        <v>3500</v>
      </c>
      <c r="L63" s="107">
        <f>K63-J63</f>
        <v>3500</v>
      </c>
      <c r="M63" s="109"/>
      <c r="N63" s="107">
        <f>F63-K63</f>
        <v>-3500</v>
      </c>
      <c r="O63" s="107"/>
    </row>
    <row r="64" spans="1:18" x14ac:dyDescent="0.25">
      <c r="A64" s="136"/>
      <c r="C64" s="65" t="s">
        <v>8</v>
      </c>
      <c r="D64" s="107">
        <f>-1195240-306880</f>
        <v>-1502120</v>
      </c>
      <c r="E64" s="113">
        <v>-170275</v>
      </c>
      <c r="F64" s="107"/>
      <c r="G64" s="109"/>
      <c r="H64" s="114">
        <v>0</v>
      </c>
      <c r="I64" s="109"/>
      <c r="J64" s="107">
        <v>0</v>
      </c>
      <c r="K64" s="107">
        <v>-3500</v>
      </c>
      <c r="L64" s="107">
        <f>K64-J64</f>
        <v>-3500</v>
      </c>
      <c r="M64" s="109"/>
      <c r="N64" s="107">
        <f>F64-K64</f>
        <v>3500</v>
      </c>
    </row>
    <row r="65" spans="1:15" x14ac:dyDescent="0.25">
      <c r="A65" s="136"/>
      <c r="C65" s="65" t="s">
        <v>89</v>
      </c>
      <c r="D65" s="111">
        <f>-(16276+6726+6726+6726)</f>
        <v>-36454</v>
      </c>
      <c r="E65" s="115">
        <v>-4512</v>
      </c>
      <c r="F65" s="111"/>
      <c r="G65" s="109"/>
      <c r="H65" s="142">
        <v>0</v>
      </c>
      <c r="I65" s="109"/>
      <c r="J65" s="111">
        <v>0</v>
      </c>
      <c r="K65" s="111">
        <v>0</v>
      </c>
      <c r="L65" s="111">
        <f>K65-J65</f>
        <v>0</v>
      </c>
      <c r="M65" s="109"/>
      <c r="N65" s="111">
        <f>F65-K65</f>
        <v>0</v>
      </c>
    </row>
    <row r="66" spans="1:15" x14ac:dyDescent="0.25">
      <c r="A66" s="136"/>
      <c r="C66" s="65" t="s">
        <v>83</v>
      </c>
      <c r="D66" s="107">
        <f>SUM(D63:D65)</f>
        <v>0</v>
      </c>
      <c r="E66" s="113">
        <f>SUM(E63:E65)</f>
        <v>0</v>
      </c>
      <c r="F66" s="107">
        <f>SUM(F63:F65)</f>
        <v>0</v>
      </c>
      <c r="G66" s="109"/>
      <c r="H66" s="114">
        <f>SUM(H63:H65)</f>
        <v>0</v>
      </c>
      <c r="I66" s="109"/>
      <c r="J66" s="107">
        <f>SUM(J63:J65)</f>
        <v>0</v>
      </c>
      <c r="K66" s="107">
        <f>SUM(K63:K65)</f>
        <v>0</v>
      </c>
      <c r="L66" s="107">
        <f>SUM(L63:L65)</f>
        <v>0</v>
      </c>
      <c r="M66" s="109"/>
      <c r="N66" s="107">
        <f>SUM(N63:N65)</f>
        <v>0</v>
      </c>
    </row>
    <row r="67" spans="1:15" ht="18" x14ac:dyDescent="0.4">
      <c r="A67" s="145"/>
      <c r="B67" s="146"/>
      <c r="C67" s="145"/>
      <c r="D67" s="147" t="s">
        <v>100</v>
      </c>
      <c r="E67" s="147" t="s">
        <v>126</v>
      </c>
      <c r="F67" s="147" t="s">
        <v>102</v>
      </c>
      <c r="G67" s="147"/>
      <c r="H67" s="147" t="str">
        <f>H3</f>
        <v>FY23 Budgeted</v>
      </c>
      <c r="I67" s="125"/>
      <c r="J67" s="148" t="s">
        <v>127</v>
      </c>
      <c r="K67" s="142"/>
      <c r="L67" s="142"/>
      <c r="M67" s="125"/>
      <c r="N67" s="149" t="s">
        <v>103</v>
      </c>
    </row>
    <row r="68" spans="1:15" s="87" customFormat="1" x14ac:dyDescent="0.25">
      <c r="A68" s="104" t="s">
        <v>128</v>
      </c>
      <c r="B68" s="132"/>
      <c r="C68" s="105"/>
      <c r="D68" s="109"/>
      <c r="E68" s="109" t="str">
        <f>E4</f>
        <v>Through FY22</v>
      </c>
      <c r="F68" s="133" t="str">
        <f>F4</f>
        <v>Close of FY22</v>
      </c>
      <c r="G68" s="133"/>
      <c r="H68" s="134" t="str">
        <f>H4</f>
        <v>full year</v>
      </c>
      <c r="I68" s="114"/>
      <c r="J68" s="114" t="s">
        <v>129</v>
      </c>
      <c r="K68" s="114" t="s">
        <v>4</v>
      </c>
      <c r="L68" s="114" t="s">
        <v>3</v>
      </c>
      <c r="M68" s="114"/>
      <c r="N68" s="114" t="s">
        <v>134</v>
      </c>
    </row>
    <row r="69" spans="1:15" s="87" customFormat="1" x14ac:dyDescent="0.25">
      <c r="B69" s="127"/>
      <c r="C69" s="87" t="s">
        <v>7</v>
      </c>
      <c r="D69" s="107">
        <f t="shared" ref="D69:F71" si="1">SUM(D8,D20,D32,D44,D57,D63)</f>
        <v>14462640</v>
      </c>
      <c r="E69" s="107">
        <f t="shared" si="1"/>
        <v>5058041</v>
      </c>
      <c r="F69" s="107">
        <f t="shared" si="1"/>
        <v>8040812</v>
      </c>
      <c r="G69" s="129"/>
      <c r="H69" s="113">
        <f>SUM(H8,H20,H26,H32,H44,H50,H57,H63)</f>
        <v>1581555</v>
      </c>
      <c r="I69" s="129"/>
      <c r="J69" s="113">
        <f>SUM(J8,J20,J26,J32,J44,J57,J63)</f>
        <v>744987</v>
      </c>
      <c r="K69" s="113">
        <f t="shared" ref="K69:L71" si="2">SUM(K8,K20,K26,K32,K44,K57,K63)</f>
        <v>1896735</v>
      </c>
      <c r="L69" s="113">
        <f t="shared" si="2"/>
        <v>1151748</v>
      </c>
      <c r="M69" s="129"/>
      <c r="N69" s="113">
        <f>SUM(N8,N20,N26,N32,N44,N57,N63)</f>
        <v>628219</v>
      </c>
      <c r="O69" s="65"/>
    </row>
    <row r="70" spans="1:15" s="87" customFormat="1" x14ac:dyDescent="0.25">
      <c r="B70" s="127"/>
      <c r="C70" s="87" t="s">
        <v>8</v>
      </c>
      <c r="D70" s="107">
        <f t="shared" si="1"/>
        <v>-13022039.199999999</v>
      </c>
      <c r="E70" s="107">
        <f t="shared" si="1"/>
        <v>-4530715</v>
      </c>
      <c r="F70" s="107">
        <f t="shared" si="1"/>
        <v>-7159479.2000000002</v>
      </c>
      <c r="G70" s="129"/>
      <c r="H70" s="113">
        <f>SUM(H9,H21,H27,H33,H45,H51,H58,H64)</f>
        <v>-1401798</v>
      </c>
      <c r="I70" s="129"/>
      <c r="J70" s="113">
        <f>SUM(J9,J21,J27,J33,J45,J58,J64)</f>
        <v>-655108</v>
      </c>
      <c r="K70" s="113">
        <f t="shared" si="2"/>
        <v>-1470648</v>
      </c>
      <c r="L70" s="113">
        <f t="shared" si="2"/>
        <v>-815540</v>
      </c>
      <c r="M70" s="129"/>
      <c r="N70" s="113">
        <f>SUM(N9,N21,N33,N45,N58,N64)</f>
        <v>-929425.2</v>
      </c>
      <c r="O70" s="65"/>
    </row>
    <row r="71" spans="1:15" s="87" customFormat="1" x14ac:dyDescent="0.25">
      <c r="B71" s="127"/>
      <c r="C71" s="87" t="s">
        <v>89</v>
      </c>
      <c r="D71" s="111">
        <f t="shared" si="1"/>
        <v>-1440600.52</v>
      </c>
      <c r="E71" s="111">
        <f t="shared" si="1"/>
        <v>-527326</v>
      </c>
      <c r="F71" s="111">
        <f t="shared" si="1"/>
        <v>-881332.52</v>
      </c>
      <c r="G71" s="150"/>
      <c r="H71" s="115">
        <f>SUM(H10,H22,H28,H34,H46,H52,H59,H65)</f>
        <v>-179757</v>
      </c>
      <c r="I71" s="150"/>
      <c r="J71" s="115">
        <f>SUM(J10,J22,J28,J34,J46,J59,J65)</f>
        <v>-89879</v>
      </c>
      <c r="K71" s="115">
        <f t="shared" si="2"/>
        <v>-185309</v>
      </c>
      <c r="L71" s="115">
        <f t="shared" si="2"/>
        <v>-95430</v>
      </c>
      <c r="M71" s="150"/>
      <c r="N71" s="115">
        <f>SUM(N10,N22,N27,N28,N34,N46,N59,N65)</f>
        <v>60428.48000000001</v>
      </c>
      <c r="O71" s="65"/>
    </row>
    <row r="72" spans="1:15" s="87" customFormat="1" x14ac:dyDescent="0.25">
      <c r="B72" s="127"/>
      <c r="C72" s="87" t="s">
        <v>83</v>
      </c>
      <c r="D72" s="151">
        <f>SUM(D69:D71)</f>
        <v>0.28000000072643161</v>
      </c>
      <c r="E72" s="152">
        <f>SUM(E69:E71)</f>
        <v>0</v>
      </c>
      <c r="F72" s="152">
        <f>SUM(F69:F71)</f>
        <v>0.27999999979510903</v>
      </c>
      <c r="G72" s="153"/>
      <c r="H72" s="153">
        <f>SUM(H69:H71)</f>
        <v>0</v>
      </c>
      <c r="I72" s="153"/>
      <c r="J72" s="153">
        <f>SUM(J69:J71)</f>
        <v>0</v>
      </c>
      <c r="K72" s="153">
        <f>SUM(K69:K71)</f>
        <v>240778</v>
      </c>
      <c r="L72" s="153">
        <f>SUM(L69:L71)</f>
        <v>240778</v>
      </c>
      <c r="M72" s="153"/>
      <c r="N72" s="154">
        <f>SUM(N69:N71)</f>
        <v>-240777.71999999994</v>
      </c>
      <c r="O72" s="65"/>
    </row>
    <row r="73" spans="1:15" x14ac:dyDescent="0.25">
      <c r="C73" s="87" t="s">
        <v>130</v>
      </c>
      <c r="D73" s="155"/>
      <c r="E73" s="115"/>
      <c r="F73" s="111">
        <f>D56</f>
        <v>0</v>
      </c>
      <c r="G73" s="150"/>
      <c r="H73" s="115"/>
      <c r="I73" s="115"/>
      <c r="J73" s="115"/>
      <c r="K73" s="115"/>
      <c r="L73" s="115"/>
      <c r="M73" s="115"/>
      <c r="N73" s="156"/>
    </row>
  </sheetData>
  <mergeCells count="2">
    <mergeCell ref="A3:C3"/>
    <mergeCell ref="J3:L3"/>
  </mergeCells>
  <pageMargins left="0.7" right="0.7" top="0.75" bottom="0.75" header="0.3" footer="0.3"/>
  <pageSetup scale="50" fitToHeight="0" orientation="portrait" r:id="rId1"/>
  <headerFooter>
    <oddHeader>&amp;RPLA Board of Directors
May 5, 2023 Virtual Meeting 
Document no.: 2023.36d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7109897914744AC6FB3E860B4D828" ma:contentTypeVersion="13" ma:contentTypeDescription="Create a new document." ma:contentTypeScope="" ma:versionID="0dacdba4ea7cc3b70f10b3d84752443e">
  <xsd:schema xmlns:xsd="http://www.w3.org/2001/XMLSchema" xmlns:xs="http://www.w3.org/2001/XMLSchema" xmlns:p="http://schemas.microsoft.com/office/2006/metadata/properties" xmlns:ns3="6cc41864-5aa1-453f-8025-750ba85e2743" xmlns:ns4="9d7a670d-3186-40f9-9bb7-3b56f4f9153e" targetNamespace="http://schemas.microsoft.com/office/2006/metadata/properties" ma:root="true" ma:fieldsID="50a0b601ffd8cda2dfc259b410e3ef0c" ns3:_="" ns4:_="">
    <xsd:import namespace="6cc41864-5aa1-453f-8025-750ba85e2743"/>
    <xsd:import namespace="9d7a670d-3186-40f9-9bb7-3b56f4f91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41864-5aa1-453f-8025-750ba85e27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a670d-3186-40f9-9bb7-3b56f4f91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cc41864-5aa1-453f-8025-750ba85e2743" xsi:nil="true"/>
  </documentManagement>
</p:properties>
</file>

<file path=customXml/itemProps1.xml><?xml version="1.0" encoding="utf-8"?>
<ds:datastoreItem xmlns:ds="http://schemas.openxmlformats.org/officeDocument/2006/customXml" ds:itemID="{A98BC367-B87E-4319-A23F-C19593ED1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41864-5aa1-453f-8025-750ba85e2743"/>
    <ds:schemaRef ds:uri="9d7a670d-3186-40f9-9bb7-3b56f4f91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A048E-109D-4A43-A0CF-46E9482A6C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C1064-A860-4D49-AF72-E396BBD85653}">
  <ds:schemaRefs>
    <ds:schemaRef ds:uri="http://schemas.microsoft.com/office/2006/metadata/properties"/>
    <ds:schemaRef ds:uri="http://schemas.microsoft.com/office/infopath/2007/PartnerControls"/>
    <ds:schemaRef ds:uri="6cc41864-5aa1-453f-8025-750ba85e27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FY23 Balance Sheet</vt:lpstr>
      <vt:lpstr>FY23 At a Glance</vt:lpstr>
      <vt:lpstr>FY23 Programs</vt:lpstr>
      <vt:lpstr>FY23 Grants</vt:lpstr>
      <vt:lpstr>'FY23 At a Glance'!Print_Area</vt:lpstr>
      <vt:lpstr>'FY23 Programs'!Print_Area</vt:lpstr>
      <vt:lpstr>'FY23 Programs'!Print_Titles</vt:lpstr>
    </vt:vector>
  </TitlesOfParts>
  <Manager/>
  <Company>American Library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Allen</dc:creator>
  <cp:keywords/>
  <dc:description/>
  <cp:lastModifiedBy>Mary Davis Fournier</cp:lastModifiedBy>
  <cp:revision/>
  <cp:lastPrinted>2023-04-28T19:46:41Z</cp:lastPrinted>
  <dcterms:created xsi:type="dcterms:W3CDTF">2016-06-01T14:45:36Z</dcterms:created>
  <dcterms:modified xsi:type="dcterms:W3CDTF">2023-04-28T20:06:49Z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0x010100DE17109897914744AC6FB3E860B4D828</vt:lpwstr>
  </property>
</Properties>
</file>